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rbrothers\Downloads\"/>
    </mc:Choice>
  </mc:AlternateContent>
  <xr:revisionPtr revIDLastSave="0" documentId="13_ncr:1_{45F178F8-C310-4806-BB67-DD207B9EC23F}" xr6:coauthVersionLast="47" xr6:coauthVersionMax="47" xr10:uidLastSave="{00000000-0000-0000-0000-000000000000}"/>
  <bookViews>
    <workbookView xWindow="-120" yWindow="-120" windowWidth="51840" windowHeight="21240" activeTab="1" xr2:uid="{52836541-DF54-4DB9-92BF-5E9F893E7093}"/>
  </bookViews>
  <sheets>
    <sheet name="Instructions" sheetId="9" r:id="rId1"/>
    <sheet name="Travel Claim Worksheet" sheetId="8" r:id="rId2"/>
    <sheet name="Versions" sheetId="10" state="hidden" r:id="rId3"/>
    <sheet name="Data" sheetId="5" state="hidden" r:id="rId4"/>
  </sheets>
  <definedNames>
    <definedName name="_xlnm.Print_Area" localSheetId="1">'Travel Claim Worksheet'!$B$1:$S$29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8" l="1"/>
  <c r="I17" i="8"/>
  <c r="H17" i="8"/>
  <c r="K15" i="8"/>
  <c r="J15" i="8"/>
  <c r="J16" i="8"/>
  <c r="K16" i="8"/>
  <c r="I16" i="8"/>
  <c r="H16" i="8"/>
  <c r="H18" i="8"/>
  <c r="H19" i="8"/>
  <c r="H20" i="8"/>
  <c r="H21" i="8"/>
  <c r="H22" i="8"/>
  <c r="H23" i="8"/>
  <c r="H24" i="8"/>
  <c r="J17" i="8"/>
  <c r="K17" i="8"/>
  <c r="I18" i="8"/>
  <c r="J18" i="8"/>
  <c r="K18" i="8"/>
  <c r="F11" i="8" l="1"/>
  <c r="H25" i="8"/>
  <c r="H26" i="8"/>
  <c r="H27" i="8"/>
  <c r="H28" i="8"/>
  <c r="H29" i="8"/>
  <c r="S13" i="8"/>
  <c r="F21" i="8" l="1"/>
  <c r="F22" i="8"/>
  <c r="F23" i="8"/>
  <c r="F24" i="8"/>
  <c r="E21" i="8"/>
  <c r="E22" i="8"/>
  <c r="E23" i="8"/>
  <c r="E24" i="8"/>
  <c r="M21" i="8"/>
  <c r="M22" i="8"/>
  <c r="M23" i="8"/>
  <c r="M24" i="8"/>
  <c r="I21" i="8"/>
  <c r="I22" i="8"/>
  <c r="I23" i="8"/>
  <c r="I24" i="8"/>
  <c r="J21" i="8"/>
  <c r="J22" i="8"/>
  <c r="J23" i="8"/>
  <c r="J24" i="8"/>
  <c r="K21" i="8"/>
  <c r="K22" i="8"/>
  <c r="K23" i="8"/>
  <c r="K24" i="8"/>
  <c r="F15" i="8"/>
  <c r="F16" i="8"/>
  <c r="F17" i="8"/>
  <c r="F18" i="8"/>
  <c r="F19" i="8"/>
  <c r="F20" i="8"/>
  <c r="F25" i="8"/>
  <c r="F26" i="8"/>
  <c r="F27" i="8"/>
  <c r="F28" i="8"/>
  <c r="F29" i="8"/>
  <c r="E27" i="8"/>
  <c r="E28" i="8"/>
  <c r="E29" i="8"/>
  <c r="M27" i="8"/>
  <c r="M28" i="8"/>
  <c r="M29" i="8"/>
  <c r="I27" i="8"/>
  <c r="I28" i="8"/>
  <c r="I29" i="8"/>
  <c r="J27" i="8"/>
  <c r="J28" i="8"/>
  <c r="J29" i="8"/>
  <c r="K27" i="8"/>
  <c r="K28" i="8"/>
  <c r="K29" i="8"/>
  <c r="E25" i="8"/>
  <c r="E26" i="8"/>
  <c r="M25" i="8"/>
  <c r="M26" i="8"/>
  <c r="I25" i="8"/>
  <c r="I26" i="8"/>
  <c r="J25" i="8"/>
  <c r="J26" i="8"/>
  <c r="K25" i="8"/>
  <c r="K26" i="8"/>
  <c r="E15" i="8"/>
  <c r="E16" i="8"/>
  <c r="E17" i="8"/>
  <c r="E18" i="8"/>
  <c r="E19" i="8"/>
  <c r="E20" i="8"/>
  <c r="M20" i="8"/>
  <c r="M19" i="8" l="1"/>
  <c r="O19" i="8"/>
  <c r="Q19" i="8"/>
  <c r="N19" i="8"/>
  <c r="P19" i="8"/>
  <c r="N22" i="8"/>
  <c r="Q22" i="8"/>
  <c r="O22" i="8"/>
  <c r="P22" i="8"/>
  <c r="Q21" i="8"/>
  <c r="N21" i="8"/>
  <c r="O21" i="8"/>
  <c r="P21" i="8"/>
  <c r="Q28" i="8"/>
  <c r="N28" i="8"/>
  <c r="O28" i="8"/>
  <c r="P28" i="8"/>
  <c r="N27" i="8"/>
  <c r="O27" i="8"/>
  <c r="P27" i="8"/>
  <c r="Q27" i="8"/>
  <c r="Q23" i="8"/>
  <c r="N23" i="8"/>
  <c r="P23" i="8"/>
  <c r="O23" i="8"/>
  <c r="M18" i="8"/>
  <c r="N18" i="8"/>
  <c r="O18" i="8"/>
  <c r="P18" i="8"/>
  <c r="Q18" i="8"/>
  <c r="M17" i="8"/>
  <c r="O17" i="8"/>
  <c r="P17" i="8"/>
  <c r="N17" i="8"/>
  <c r="Q17" i="8"/>
  <c r="N26" i="8"/>
  <c r="O26" i="8"/>
  <c r="Q26" i="8"/>
  <c r="P26" i="8"/>
  <c r="N20" i="8"/>
  <c r="O20" i="8"/>
  <c r="P20" i="8"/>
  <c r="Q20" i="8"/>
  <c r="M16" i="8"/>
  <c r="P16" i="8"/>
  <c r="Q16" i="8"/>
  <c r="O16" i="8"/>
  <c r="N16" i="8"/>
  <c r="N29" i="8"/>
  <c r="O29" i="8"/>
  <c r="P29" i="8"/>
  <c r="Q29" i="8"/>
  <c r="M15" i="8"/>
  <c r="N15" i="8" s="1"/>
  <c r="O25" i="8"/>
  <c r="N25" i="8"/>
  <c r="P25" i="8"/>
  <c r="Q25" i="8"/>
  <c r="P24" i="8"/>
  <c r="N24" i="8"/>
  <c r="O24" i="8"/>
  <c r="Q24" i="8"/>
  <c r="B2" i="8"/>
  <c r="I20" i="8"/>
  <c r="J20" i="8"/>
  <c r="K20" i="8"/>
  <c r="I19" i="8"/>
  <c r="J19" i="8"/>
  <c r="K19"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L21" i="8" l="1"/>
  <c r="R21" i="8" s="1"/>
  <c r="L22" i="8"/>
  <c r="R22" i="8" s="1"/>
  <c r="L28" i="8"/>
  <c r="R28" i="8" s="1"/>
  <c r="L23" i="8"/>
  <c r="R23" i="8" s="1"/>
  <c r="L24" i="8"/>
  <c r="R24" i="8" s="1"/>
  <c r="L26" i="8"/>
  <c r="R26" i="8" s="1"/>
  <c r="L19" i="8"/>
  <c r="R19" i="8" s="1"/>
  <c r="L27" i="8"/>
  <c r="R27" i="8" s="1"/>
  <c r="L29" i="8"/>
  <c r="R29" i="8" s="1"/>
  <c r="L25" i="8"/>
  <c r="R25" i="8" s="1"/>
  <c r="L18" i="8"/>
  <c r="R18" i="8" s="1"/>
  <c r="L20" i="8"/>
  <c r="R20" i="8" s="1"/>
  <c r="L17" i="8"/>
  <c r="R17" i="8" s="1"/>
  <c r="L16" i="8"/>
  <c r="O15" i="8"/>
  <c r="Q15" i="8"/>
  <c r="P15" i="8"/>
  <c r="L15" i="8" l="1"/>
  <c r="R15" i="8" s="1"/>
  <c r="R16" i="8"/>
  <c r="L13" i="8" l="1"/>
  <c r="R13" i="8" s="1"/>
  <c r="R10" i="8" s="1"/>
</calcChain>
</file>

<file path=xl/sharedStrings.xml><?xml version="1.0" encoding="utf-8"?>
<sst xmlns="http://schemas.openxmlformats.org/spreadsheetml/2006/main" count="82" uniqueCount="69">
  <si>
    <t>Breakfast</t>
  </si>
  <si>
    <t>Lunch</t>
  </si>
  <si>
    <t>Dinner</t>
  </si>
  <si>
    <t>Incidental Expenses</t>
  </si>
  <si>
    <t># Provided Breakfasts</t>
  </si>
  <si>
    <t># Provided Dinners</t>
  </si>
  <si>
    <t># Provided Lunches</t>
  </si>
  <si>
    <t>Travel End Date:</t>
  </si>
  <si>
    <t>Travel Start Date:</t>
  </si>
  <si>
    <t>First/Last Day Per Diem</t>
  </si>
  <si>
    <t>Full Day Per Diem</t>
  </si>
  <si>
    <t>Name:</t>
  </si>
  <si>
    <t>M &amp;IE Rate</t>
  </si>
  <si>
    <t>Incidentals</t>
  </si>
  <si>
    <t>&gt;265</t>
  </si>
  <si>
    <t>Per Diem Rate</t>
  </si>
  <si>
    <t>Location</t>
  </si>
  <si>
    <t>Rate Type</t>
  </si>
  <si>
    <t>Domestic Rates (GSA)</t>
  </si>
  <si>
    <t>International</t>
  </si>
  <si>
    <t>Location (Only Enter Lodging Destinations)</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</si>
  <si>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</si>
  <si>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</si>
  <si>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</si>
  <si>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</si>
  <si>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</si>
  <si>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</si>
  <si>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</si>
  <si>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</si>
  <si>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</si>
  <si>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</si>
  <si>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</si>
  <si>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</si>
  <si>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</si>
  <si>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</si>
  <si>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</si>
  <si>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</si>
  <si>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</si>
  <si>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</si>
  <si>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</si>
  <si>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Travel Purpose:</t>
  </si>
  <si>
    <t xml:space="preserve">Alaska/Hawaii (DoD) or
International Rates (State Dept) </t>
  </si>
  <si>
    <t>Advance*</t>
  </si>
  <si>
    <t>Provided Meals/
Meals outside of Trip</t>
  </si>
  <si>
    <t>M&amp;IE Rates/Day
based on Rate Type</t>
  </si>
  <si>
    <t>Notes (optional)</t>
  </si>
  <si>
    <t>Enter Travel Start and End Dates. (You will receive a prompt if the total number of days at top differs from the detail.)</t>
  </si>
  <si>
    <t>Populate the location table with the domestic or international cities/states or country where you lodged for the night.</t>
  </si>
  <si>
    <t>Search the GSA site for the domestic Meals &amp; Incidental Expenses (M&amp;IE) rate. Select the rate from the drop down menu. For non domestic locations, select "international".</t>
  </si>
  <si>
    <t>For each location, in the Rate Type column, determine if you are claiming first/last day, full days, or "Not Claiming Per Diem". For any first/last day, 75% of the daily rate will be the max.</t>
  </si>
  <si>
    <t>In the Travel Details section, select the "location" for each night of travel.</t>
  </si>
  <si>
    <t>Enter the travel date.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</si>
  <si>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</si>
  <si>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</si>
  <si>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your initials to validate that all expenses on this form are true and correct and that you will not be seeking reimbursement from another source.</t>
  </si>
  <si>
    <t>Print page to PDF and attach to the Claim Submission form for routing. Ensure additional back-up/supporting documentation is also provided (identified with asterisk*).</t>
  </si>
  <si>
    <t>Instructions for completing the Travel Claim Worksheet</t>
  </si>
  <si>
    <t>For conversion rates, refer to OANDA Currency Converter.</t>
  </si>
  <si>
    <t>Version</t>
  </si>
  <si>
    <t>Original</t>
  </si>
  <si>
    <t>Merged cells X10:Y11, F11:P11</t>
  </si>
  <si>
    <t>Changes</t>
  </si>
  <si>
    <t>Date</t>
  </si>
  <si>
    <t>Initials</t>
  </si>
  <si>
    <t>For Alaska, Hawaii &amp; US Territories, select "International" and reference OCONUS for the rate to enter under Domestic Rates of the location table.</t>
  </si>
  <si>
    <t>Per Diem Worksheet</t>
  </si>
  <si>
    <r>
      <t>Search the Dept of State site for the international M&amp;IE per diem rates. Enter the resulting value in column "</t>
    </r>
    <r>
      <rPr>
        <i/>
        <u/>
        <sz val="11"/>
        <color theme="10"/>
        <rFont val="Calibri"/>
        <family val="2"/>
        <scheme val="minor"/>
      </rPr>
      <t>Alaska/Hawaii (DoD) or
International Rates (State Dept)</t>
    </r>
    <r>
      <rPr>
        <u/>
        <sz val="11"/>
        <color theme="10"/>
        <rFont val="Calibri"/>
        <family val="2"/>
        <scheme val="minor"/>
      </rPr>
      <t>" of the Location table.</t>
    </r>
  </si>
  <si>
    <t>RED ID:</t>
  </si>
  <si>
    <t>Enter Name and RED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</si>
</sst>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_(&quot;$&quot;* #,##0_);_(&quot;$&quot;* \(#,##0\);_(&quot;$&quot;* &quot;-&quot;??_);_(@_)"/>
    <numFmt numFmtId="165" formatCode="&quot;$&quot;#,##0.00"/>
  </numFmts>
  <fonts count="27"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i/>
      <sz val="11"/>
      <color theme="1"/>
      <name val="Calibri"/>
      <family val="2"/>
      <scheme val="minor"/>
    </font>
    <font>
      <b/>
      <u/>
      <sz val="11"/>
      <color theme="10"/>
      <name val="Calibri"/>
      <family val="2"/>
      <scheme val="minor"/>
    </font>
    <font>
      <sz val="8"/>
      <name val="Calibri"/>
      <family val="2"/>
      <scheme val="minor"/>
    </font>
    <font>
      <b/>
      <sz val="18"/>
      <color theme="1"/>
      <name val="Calibri"/>
      <family val="2"/>
      <scheme val="minor"/>
    </font>
    <font>
      <i/>
      <sz val="9"/>
      <color rgb="FFFF0000"/>
      <name val="Calibri"/>
      <family val="2"/>
      <scheme val="minor"/>
    </font>
    <font>
      <sz val="10"/>
      <color theme="1"/>
      <name val="Roboto"/>
    </font>
    <font>
      <u/>
      <sz val="10"/>
      <color theme="8" tint="-0.249977111117893"/>
      <name val="Roboto"/>
    </font>
    <font>
      <u/>
      <sz val="11"/>
      <color theme="8" tint="-0.249977111117893"/>
      <name val="Calibri"/>
      <family val="2"/>
      <scheme val="minor"/>
    </font>
    <font>
      <sz val="6"/>
      <color theme="0" tint="-0.34998626667073579"/>
      <name val="Calibri"/>
      <family val="2"/>
      <scheme val="minor"/>
    </font>
    <font>
      <b/>
      <sz val="9"/>
      <color theme="0"/>
      <name val="Roboto"/>
    </font>
    <font>
      <b/>
      <sz val="9"/>
      <color rgb="FF1B1B1B"/>
      <name val="Roboto"/>
    </font>
    <font>
      <sz val="11"/>
      <color rgb="FF000000"/>
      <name val="Calibri"/>
      <family val="2"/>
      <scheme val="minor"/>
    </font>
    <font>
      <i/>
      <sz val="11"/>
      <color rgb="FF000000"/>
      <name val="Calibri"/>
      <family val="2"/>
      <scheme val="minor"/>
    </font>
    <font>
      <sz val="11"/>
      <name val="Calibri"/>
      <family val="2"/>
      <scheme val="minor"/>
    </font>
    <font>
      <b/>
      <sz val="12"/>
      <color theme="0"/>
      <name val="Calibri"/>
      <family val="2"/>
      <scheme val="minor"/>
    </font>
    <font>
      <i/>
      <sz val="11"/>
      <name val="Calibri"/>
      <family val="2"/>
      <scheme val="minor"/>
    </font>
    <font>
      <i/>
      <u/>
      <sz val="11"/>
      <color theme="10"/>
      <name val="Calibri"/>
      <family val="2"/>
      <scheme val="minor"/>
    </font>
  </fonts>
  <fills count="10">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7" tint="0.79998168889431442"/>
        <bgColor rgb="FF000000"/>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92">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0" fontId="0" fillId="0" borderId="0" xfId="0" applyAlignment="1">
      <alignment wrapText="1"/>
    </xf>
    <xf numFmtId="0" fontId="11" fillId="0" borderId="0" xfId="2" applyFont="1" applyAlignment="1">
      <alignment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wrapText="1"/>
    </xf>
    <xf numFmtId="0" fontId="0" fillId="0" borderId="0" xfId="0" quotePrefix="1"/>
    <xf numFmtId="0" fontId="0" fillId="0" borderId="0" xfId="0" applyAlignment="1">
      <alignment vertical="top"/>
    </xf>
    <xf numFmtId="0" fontId="0" fillId="0" borderId="2" xfId="0" applyBorder="1"/>
    <xf numFmtId="0" fontId="13" fillId="0" borderId="0" xfId="0" applyFont="1" applyAlignment="1">
      <alignment vertical="center"/>
    </xf>
    <xf numFmtId="0" fontId="3" fillId="7" borderId="18" xfId="0" applyFont="1" applyFill="1" applyBorder="1" applyAlignment="1" applyProtection="1">
      <alignment vertical="center" wrapText="1"/>
      <protection locked="0"/>
    </xf>
    <xf numFmtId="0" fontId="3" fillId="7" borderId="1" xfId="0" applyFont="1" applyFill="1" applyBorder="1" applyAlignment="1" applyProtection="1">
      <alignment vertical="center" wrapText="1"/>
      <protection locked="0"/>
    </xf>
    <xf numFmtId="8" fontId="3" fillId="5" borderId="1" xfId="0" applyNumberFormat="1" applyFont="1" applyFill="1" applyBorder="1" applyAlignment="1">
      <alignment vertical="center" wrapText="1"/>
    </xf>
    <xf numFmtId="14" fontId="3" fillId="7" borderId="1" xfId="0" applyNumberFormat="1" applyFont="1" applyFill="1" applyBorder="1" applyAlignment="1" applyProtection="1">
      <alignment vertical="center" wrapText="1"/>
      <protection locked="0"/>
    </xf>
    <xf numFmtId="1" fontId="3" fillId="7" borderId="1" xfId="0" applyNumberFormat="1" applyFont="1" applyFill="1" applyBorder="1" applyAlignment="1" applyProtection="1">
      <alignment vertical="center" wrapText="1"/>
      <protection locked="0"/>
    </xf>
    <xf numFmtId="8" fontId="3" fillId="5" borderId="19" xfId="0" applyNumberFormat="1" applyFont="1" applyFill="1" applyBorder="1" applyAlignment="1">
      <alignment vertical="center" wrapText="1"/>
    </xf>
    <xf numFmtId="0" fontId="15" fillId="0" borderId="1" xfId="0" applyFont="1" applyBorder="1" applyAlignment="1">
      <alignment vertical="top" wrapText="1"/>
    </xf>
    <xf numFmtId="0" fontId="15" fillId="7" borderId="13" xfId="0" applyFont="1" applyFill="1" applyBorder="1" applyProtection="1">
      <protection locked="0"/>
    </xf>
    <xf numFmtId="0" fontId="15" fillId="7" borderId="1" xfId="0" applyFont="1" applyFill="1" applyBorder="1" applyProtection="1">
      <protection locked="0"/>
    </xf>
    <xf numFmtId="0" fontId="15" fillId="7" borderId="12" xfId="0" applyFont="1" applyFill="1" applyBorder="1" applyProtection="1">
      <protection locked="0"/>
    </xf>
    <xf numFmtId="0" fontId="4" fillId="4" borderId="19" xfId="0" applyFont="1" applyFill="1" applyBorder="1"/>
    <xf numFmtId="0" fontId="4" fillId="4" borderId="20" xfId="0" applyFont="1" applyFill="1" applyBorder="1"/>
    <xf numFmtId="0" fontId="16" fillId="0" borderId="1" xfId="2" applyFont="1" applyBorder="1" applyAlignment="1">
      <alignment vertical="top" wrapText="1"/>
    </xf>
    <xf numFmtId="0" fontId="17" fillId="0" borderId="0" xfId="2" quotePrefix="1" applyFont="1"/>
    <xf numFmtId="0" fontId="5" fillId="0" borderId="0" xfId="0" applyFont="1" applyAlignment="1">
      <alignment horizontal="left" wrapText="1"/>
    </xf>
    <xf numFmtId="0" fontId="17" fillId="0" borderId="0" xfId="2" applyFont="1" applyAlignment="1">
      <alignment horizontal="left"/>
    </xf>
    <xf numFmtId="14" fontId="18" fillId="0" borderId="0" xfId="0" applyNumberFormat="1" applyFont="1" applyAlignment="1">
      <alignment horizontal="left"/>
    </xf>
    <xf numFmtId="0" fontId="14" fillId="0" borderId="0" xfId="0" applyFont="1" applyAlignment="1">
      <alignment horizontal="left" vertical="top" wrapText="1"/>
    </xf>
    <xf numFmtId="8" fontId="19" fillId="8" borderId="14" xfId="0" applyNumberFormat="1" applyFont="1" applyFill="1" applyBorder="1" applyAlignment="1">
      <alignment horizontal="right" vertical="center" wrapText="1"/>
    </xf>
    <xf numFmtId="8" fontId="19" fillId="8" borderId="15" xfId="0" applyNumberFormat="1" applyFont="1" applyFill="1" applyBorder="1" applyAlignment="1">
      <alignment horizontal="right" vertical="center" wrapText="1"/>
    </xf>
    <xf numFmtId="0" fontId="2" fillId="6" borderId="19" xfId="0" applyFont="1" applyFill="1" applyBorder="1" applyAlignment="1">
      <alignment vertical="center" wrapText="1"/>
    </xf>
    <xf numFmtId="0" fontId="20" fillId="6" borderId="16" xfId="0" applyFont="1" applyFill="1" applyBorder="1" applyAlignment="1">
      <alignment vertical="center" wrapText="1"/>
    </xf>
    <xf numFmtId="0" fontId="20" fillId="6" borderId="13" xfId="0" applyFont="1" applyFill="1" applyBorder="1" applyAlignment="1">
      <alignment vertical="center" wrapText="1"/>
    </xf>
    <xf numFmtId="0" fontId="20" fillId="6" borderId="13"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7" fillId="0" borderId="0" xfId="2"/>
    <xf numFmtId="0" fontId="21" fillId="0" borderId="0" xfId="0" applyFont="1" applyAlignment="1">
      <alignment wrapText="1"/>
    </xf>
    <xf numFmtId="0" fontId="7" fillId="0" borderId="0" xfId="2" applyAlignment="1">
      <alignment wrapText="1"/>
    </xf>
    <xf numFmtId="0" fontId="21"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0" fillId="0" borderId="0" xfId="0" applyAlignment="1">
      <alignment horizontal="right"/>
    </xf>
    <xf numFmtId="0" fontId="4" fillId="0" borderId="0" xfId="0" applyFont="1" applyAlignment="1">
      <alignment vertical="center"/>
    </xf>
    <xf numFmtId="0" fontId="14" fillId="0" borderId="0" xfId="0" applyFont="1" applyAlignment="1">
      <alignment vertical="top" wrapText="1"/>
    </xf>
    <xf numFmtId="0" fontId="23" fillId="0" borderId="0" xfId="0" applyFont="1" applyAlignment="1">
      <alignment vertical="top"/>
    </xf>
    <xf numFmtId="165" fontId="3" fillId="9" borderId="17" xfId="0" applyNumberFormat="1" applyFont="1" applyFill="1" applyBorder="1" applyAlignment="1" applyProtection="1">
      <alignment vertical="center" wrapText="1"/>
      <protection locked="0"/>
    </xf>
    <xf numFmtId="8" fontId="3" fillId="5" borderId="1" xfId="0" applyNumberFormat="1" applyFont="1" applyFill="1" applyBorder="1" applyAlignment="1" applyProtection="1">
      <alignment vertical="center" wrapText="1"/>
      <protection locked="0"/>
    </xf>
    <xf numFmtId="0" fontId="25" fillId="0" borderId="21" xfId="0" applyFont="1" applyBorder="1"/>
    <xf numFmtId="0" fontId="10" fillId="0" borderId="0" xfId="0" applyFont="1" applyAlignment="1">
      <alignment vertical="center"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0" fontId="2" fillId="6" borderId="19" xfId="0" applyFont="1" applyFill="1" applyBorder="1" applyAlignment="1">
      <alignment horizontal="center" vertical="center" wrapText="1"/>
    </xf>
    <xf numFmtId="0" fontId="2" fillId="6" borderId="20"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15" fillId="7" borderId="19" xfId="0" applyFont="1" applyFill="1" applyBorder="1" applyAlignment="1" applyProtection="1">
      <alignment horizontal="left" vertical="top"/>
      <protection locked="0"/>
    </xf>
    <xf numFmtId="0" fontId="15" fillId="7" borderId="18" xfId="0" applyFont="1" applyFill="1" applyBorder="1" applyAlignment="1" applyProtection="1">
      <alignment horizontal="left" vertical="top"/>
      <protection locked="0"/>
    </xf>
    <xf numFmtId="0" fontId="15" fillId="7" borderId="1" xfId="0" applyFont="1" applyFill="1" applyBorder="1" applyAlignment="1" applyProtection="1">
      <alignment horizontal="center"/>
      <protection locked="0"/>
    </xf>
    <xf numFmtId="14" fontId="15" fillId="7" borderId="1" xfId="0" applyNumberFormat="1" applyFont="1" applyFill="1" applyBorder="1" applyAlignment="1" applyProtection="1">
      <alignment horizontal="center"/>
      <protection locked="0"/>
    </xf>
    <xf numFmtId="0" fontId="10" fillId="0" borderId="0" xfId="0" applyFont="1" applyAlignment="1">
      <alignment horizontal="left" vertical="center" wrapText="1"/>
    </xf>
    <xf numFmtId="8" fontId="24" fillId="8" borderId="0" xfId="0" applyNumberFormat="1" applyFont="1" applyFill="1" applyAlignment="1">
      <alignment horizontal="right" vertical="center" wrapText="1"/>
    </xf>
    <xf numFmtId="8" fontId="24" fillId="8" borderId="21" xfId="0" applyNumberFormat="1" applyFont="1" applyFill="1" applyBorder="1" applyAlignment="1">
      <alignment horizontal="right" vertical="center" wrapText="1"/>
    </xf>
    <xf numFmtId="0" fontId="25" fillId="0" borderId="21" xfId="0" applyFont="1" applyBorder="1" applyAlignment="1">
      <alignment horizontal="left"/>
    </xf>
  </cellXfs>
  <cellStyles count="3">
    <cellStyle name="Hyperlink" xfId="2" builtinId="8"/>
    <cellStyle name="Normal" xfId="0" builtinId="0"/>
    <cellStyle name="Percent" xfId="1" builtinId="5"/>
  </cellStyles>
  <dxfs count="55">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theme="1"/>
        <name val="Roboto"/>
        <scheme val="none"/>
      </font>
      <fill>
        <patternFill patternType="solid">
          <fgColor indexed="64"/>
          <bgColor rgb="FFFFF8E5"/>
        </patternFill>
      </fill>
      <border diagonalUp="0" diagonalDown="0">
        <left style="thin">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0"/>
        <color theme="1"/>
        <name val="Roboto"/>
        <scheme val="none"/>
      </font>
      <fill>
        <patternFill patternType="solid">
          <fgColor indexed="64"/>
          <bgColor rgb="FFFFF8E5"/>
        </patternFill>
      </fill>
      <protection locked="0" hidden="0"/>
    </dxf>
    <dxf>
      <border>
        <bottom style="thin">
          <color indexed="64"/>
        </bottom>
      </border>
    </dxf>
    <dxf>
      <font>
        <b val="0"/>
        <i val="0"/>
        <strike val="0"/>
        <condense val="0"/>
        <extend val="0"/>
        <outline val="0"/>
        <shadow val="0"/>
        <u val="none"/>
        <vertAlign val="baseline"/>
        <sz val="10"/>
        <color theme="1"/>
        <name val="Roboto"/>
        <scheme val="none"/>
      </font>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7" tint="0.7999816888943144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6" Type="http://schemas.openxmlformats.org/officeDocument/2006/relationships/image" Target="../media/image3.png"/><Relationship Id="rId5" Type="http://schemas.openxmlformats.org/officeDocument/2006/relationships/hyperlink" Target="https://www.gsa.gov/travel/plan-book/per-diem-rates" TargetMode="External"/><Relationship Id="rId4"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5</xdr:col>
      <xdr:colOff>203903</xdr:colOff>
      <xdr:row>0</xdr:row>
      <xdr:rowOff>0</xdr:rowOff>
    </xdr:from>
    <xdr:to>
      <xdr:col>18</xdr:col>
      <xdr:colOff>533400</xdr:colOff>
      <xdr:row>2</xdr:row>
      <xdr:rowOff>189088</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4617153" y="0"/>
          <a:ext cx="6658330" cy="760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 Enter the values into the beige colored fields. When available, select from the drop-down options. Enter all values in US Dollars.</a:t>
          </a:r>
          <a:r>
            <a:rPr lang="en-US" sz="1100" b="1" baseline="0"/>
            <a:t>  For more details, refer to the Instructions tab. Initial to validate that all expenses on this form are true and correct and that you will not be seeking reimbursement from another source.</a:t>
          </a:r>
          <a:endParaRPr lang="en-US" sz="1100" b="1"/>
        </a:p>
      </xdr:txBody>
    </xdr:sp>
    <xdr:clientData/>
  </xdr:twoCellAnchor>
  <xdr:twoCellAnchor editAs="oneCell">
    <xdr:from>
      <xdr:col>5</xdr:col>
      <xdr:colOff>70555</xdr:colOff>
      <xdr:row>6</xdr:row>
      <xdr:rowOff>180373</xdr:rowOff>
    </xdr:from>
    <xdr:to>
      <xdr:col>7</xdr:col>
      <xdr:colOff>140451</xdr:colOff>
      <xdr:row>8</xdr:row>
      <xdr:rowOff>313616</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73222" y="1810206"/>
          <a:ext cx="2084610" cy="496957"/>
        </a:xfrm>
        <a:prstGeom prst="rect">
          <a:avLst/>
        </a:prstGeom>
      </xdr:spPr>
    </xdr:pic>
    <xdr:clientData/>
  </xdr:twoCellAnchor>
  <xdr:twoCellAnchor editAs="oneCell">
    <xdr:from>
      <xdr:col>5</xdr:col>
      <xdr:colOff>380999</xdr:colOff>
      <xdr:row>8</xdr:row>
      <xdr:rowOff>288551</xdr:rowOff>
    </xdr:from>
    <xdr:to>
      <xdr:col>7</xdr:col>
      <xdr:colOff>655658</xdr:colOff>
      <xdr:row>9</xdr:row>
      <xdr:rowOff>31393</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4783666" y="2285273"/>
          <a:ext cx="2296429" cy="424056"/>
        </a:xfrm>
        <a:prstGeom prst="rect">
          <a:avLst/>
        </a:prstGeom>
      </xdr:spPr>
    </xdr:pic>
    <xdr:clientData/>
  </xdr:twoCellAnchor>
  <xdr:twoCellAnchor editAs="oneCell">
    <xdr:from>
      <xdr:col>5</xdr:col>
      <xdr:colOff>402167</xdr:colOff>
      <xdr:row>5</xdr:row>
      <xdr:rowOff>91715</xdr:rowOff>
    </xdr:from>
    <xdr:to>
      <xdr:col>5</xdr:col>
      <xdr:colOff>1011691</xdr:colOff>
      <xdr:row>7</xdr:row>
      <xdr:rowOff>27080</xdr:rowOff>
    </xdr:to>
    <xdr:pic>
      <xdr:nvPicPr>
        <xdr:cNvPr id="19" name="Picture 18">
          <a:hlinkClick xmlns:r="http://schemas.openxmlformats.org/officeDocument/2006/relationships" r:id="rId5"/>
          <a:extLst>
            <a:ext uri="{FF2B5EF4-FFF2-40B4-BE49-F238E27FC236}">
              <a16:creationId xmlns:a16="http://schemas.microsoft.com/office/drawing/2014/main" id="{60F4DA58-E1AD-B721-4D35-76BB2F909254}"/>
            </a:ext>
          </a:extLst>
        </xdr:cNvPr>
        <xdr:cNvPicPr>
          <a:picLocks noChangeAspect="1"/>
        </xdr:cNvPicPr>
      </xdr:nvPicPr>
      <xdr:blipFill>
        <a:blip xmlns:r="http://schemas.openxmlformats.org/officeDocument/2006/relationships" r:embed="rId6"/>
        <a:stretch>
          <a:fillRect/>
        </a:stretch>
      </xdr:blipFill>
      <xdr:spPr>
        <a:xfrm>
          <a:off x="4804834" y="1227659"/>
          <a:ext cx="609524" cy="609524"/>
        </a:xfrm>
        <a:prstGeom prst="rect">
          <a:avLst/>
        </a:prstGeom>
      </xdr:spPr>
    </xdr:pic>
    <xdr:clientData/>
  </xdr:twoCellAnchor>
  <xdr:twoCellAnchor>
    <xdr:from>
      <xdr:col>1</xdr:col>
      <xdr:colOff>83612</xdr:colOff>
      <xdr:row>0</xdr:row>
      <xdr:rowOff>59265</xdr:rowOff>
    </xdr:from>
    <xdr:to>
      <xdr:col>1</xdr:col>
      <xdr:colOff>1178911</xdr:colOff>
      <xdr:row>1</xdr:row>
      <xdr:rowOff>10583</xdr:rowOff>
    </xdr:to>
    <xdr:pic>
      <xdr:nvPicPr>
        <xdr:cNvPr id="5" name="Picture 4">
          <a:extLst>
            <a:ext uri="{FF2B5EF4-FFF2-40B4-BE49-F238E27FC236}">
              <a16:creationId xmlns:a16="http://schemas.microsoft.com/office/drawing/2014/main" id="{6D785754-1601-DCC0-72DE-5689EA2D9DE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27029" y="59265"/>
          <a:ext cx="1095299" cy="33231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14:S29" totalsRowShown="0" headerRowDxfId="54" dataDxfId="52" headerRowBorderDxfId="53" tableBorderDxfId="51" totalsRowBorderDxfId="50">
  <tableColumns count="18">
    <tableColumn id="13" xr3:uid="{018D380F-D6BB-4E19-834A-51AD7DEF7918}" name="Location" dataDxfId="49"/>
    <tableColumn id="12" xr3:uid="{0CCF96E4-0949-4FD9-88EE-0495CC0B73F0}" name="Rate Type" dataDxfId="48"/>
    <tableColumn id="22" xr3:uid="{8AED8B5F-94CD-420D-978A-7817A5759562}" name="Notes (optional)" dataDxfId="47"/>
    <tableColumn id="18" xr3:uid="{F952657B-F131-49C3-B946-E845CC529F29}" name="D/I" dataDxfId="46">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45">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44"/>
    <tableColumn id="3" xr3:uid="{636CFAB8-333E-459E-AFE1-B9C9058EC0D8}" name="Personal Day?_x000a_Yes = 1" dataDxfId="43">
      <calculatedColumnFormula>0</calculatedColumnFormula>
    </tableColumn>
    <tableColumn id="5" xr3:uid="{232DD9FC-1F80-415B-AB5D-1E35A192476C}" name="# Provided Breakfasts" dataDxfId="42">
      <calculatedColumnFormula>0</calculatedColumnFormula>
    </tableColumn>
    <tableColumn id="7" xr3:uid="{19F10837-F244-4B7E-B4D2-8A60B3F5768B}" name="# Provided Lunches" dataDxfId="41">
      <calculatedColumnFormula>0</calculatedColumnFormula>
    </tableColumn>
    <tableColumn id="9" xr3:uid="{33BDE186-C93E-460D-BC5B-46918D6344BB}" name="# Provided Dinners" dataDxfId="40">
      <calculatedColumnFormula>0</calculatedColumnFormula>
    </tableColumn>
    <tableColumn id="21" xr3:uid="{B28256F2-93E2-438F-A6B2-171F5D17A8AE}" name="M&amp;IE Total" dataDxfId="39">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9" xr3:uid="{7D54C5E4-2C80-47E2-83C9-55E6F22DBD44}" name="Full Amt" dataDxfId="38">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37">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36">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35">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34">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33">
      <calculatedColumnFormula>IFERROR(SUM(L15:L15,#REF!,(#REF!*VLOOKUP("Car Mileage",TblTransport[#All],2,FALSE))),"")</calculatedColumnFormula>
    </tableColumn>
    <tableColumn id="25" xr3:uid="{6FD86520-FE29-43D7-9AB0-B82E6FE225A3}" name="Advance*" dataDxfId="3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6:D11" totalsRowShown="0" headerRowDxfId="31" dataDxfId="29" headerRowBorderDxfId="30" tableBorderDxfId="28">
  <tableColumns count="3">
    <tableColumn id="1" xr3:uid="{369570FD-1834-4FB8-9234-0E0D6C23D427}" name="Location (Only Enter Lodging Destinations)" dataDxfId="27"/>
    <tableColumn id="2" xr3:uid="{136AC6CE-68BB-484F-A9B8-6C1A0F421606}" name="Domestic Rates (GSA)" dataDxfId="26"/>
    <tableColumn id="4" xr3:uid="{06411064-9ACB-4BD4-9F2A-391D84E26978}" name="Alaska/Hawaii (DoD) or_x000a_International Rates (State Dept) " dataDxfId="25"/>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24" tableBorderDxfId="23" totalsRowBorderDxfId="22">
  <autoFilter ref="A1:C14" xr:uid="{2D5A5ABF-B840-445B-B35C-3BE7A5300D43}"/>
  <tableColumns count="3">
    <tableColumn id="1" xr3:uid="{7E9DAA8C-B76E-42EB-9EC8-CCC165C4B263}" name="Version" dataDxfId="21"/>
    <tableColumn id="2" xr3:uid="{C0C8E237-F155-4CC7-BCCD-88891EDFA982}" name="Changes" dataDxfId="20"/>
    <tableColumn id="3" xr3:uid="{8E8CF180-BF1D-4282-8B8F-AB3016E3E2BA}" name="Date" dataDxfId="19"/>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18" dataDxfId="16" headerRowBorderDxfId="17" tableBorderDxfId="15" totalsRowBorderDxfId="14">
  <autoFilter ref="D3:H269" xr:uid="{4E4300BC-A960-4A6B-ACC2-33428942FB17}"/>
  <tableColumns count="5">
    <tableColumn id="1" xr3:uid="{D9FD2219-6ED6-464D-A8E8-59B8F5AADAC2}" name="M &amp;IE Rate" dataDxfId="13"/>
    <tableColumn id="2" xr3:uid="{6E01541D-3123-4083-837E-775F620887FF}" name="Breakfast" dataDxfId="12"/>
    <tableColumn id="3" xr3:uid="{857ED8B7-AC71-4F51-825C-F4E7ECCD0912}" name="Lunch" dataDxfId="11"/>
    <tableColumn id="4" xr3:uid="{81F785C4-A9BC-4DE3-B2E8-8ECF6AADB9A8}" name="Dinner" dataDxfId="10"/>
    <tableColumn id="5" xr3:uid="{752CFECF-4D6F-4F08-8FEF-15BB5C50AF4F}" name="Incidentals" dataDxfId="9"/>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8">
  <autoFilter ref="A3:A8" xr:uid="{5F75E236-A492-43C9-A45C-9CBDFF809241}"/>
  <tableColumns count="1">
    <tableColumn id="1" xr3:uid="{21AEA441-B4B7-4E57-AC9C-39110AEB307D}" name="Per Diem Rate" dataDxfId="7"/>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6">
  <autoFilter ref="P3:U9" xr:uid="{007F24E3-9B62-4D75-AB94-D629A941E876}"/>
  <tableColumns count="6">
    <tableColumn id="1" xr3:uid="{A52B328C-657E-4123-A996-B689BA143149}" name="Per Diem Rate" dataDxfId="5"/>
    <tableColumn id="2" xr3:uid="{D718D368-7E6D-4AFB-A352-76B37A8562BB}" name="Bfast" dataDxfId="4"/>
    <tableColumn id="3" xr3:uid="{23874979-C1D3-45FC-BA75-886E7CFF6C7F}" name="Lunch" dataDxfId="3"/>
    <tableColumn id="4" xr3:uid="{5BBF119C-0224-441D-B400-68C964BF3CB6}" name="Dinner" dataDxfId="2"/>
    <tableColumn id="5" xr3:uid="{ABB4ECA3-75DB-4B39-846C-8A527BC9560B}" name="Incidental" dataDxfId="1"/>
    <tableColumn id="6" xr3:uid="{8A1DFD0E-9BE1-4120-B3A6-B83E05C33FA5}" name="First/Last Day Per Diem" dataDxfId="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vel.dod.mil/Travel-Transportation-Rates/Per-Diem/Per-Diem-Rate-Lookup/" TargetMode="External"/><Relationship Id="rId2" Type="http://schemas.openxmlformats.org/officeDocument/2006/relationships/hyperlink" Target="https://www.gsa.gov/travel/plan-book/per-diem-rates/mie-breakdown" TargetMode="External"/><Relationship Id="rId1" Type="http://schemas.openxmlformats.org/officeDocument/2006/relationships/hyperlink" Target="https://www.oanda.com/currency-converter/en/?from=EUR&amp;to=USD&amp;amount=1" TargetMode="External"/><Relationship Id="rId5" Type="http://schemas.openxmlformats.org/officeDocument/2006/relationships/printerSettings" Target="../printerSettings/printerSettings1.bin"/><Relationship Id="rId4" Type="http://schemas.openxmlformats.org/officeDocument/2006/relationships/hyperlink" Target="https://aoprals.state.gov/web920/per_diem.as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table" Target="../tables/table2.xml"/><Relationship Id="rId2" Type="http://schemas.openxmlformats.org/officeDocument/2006/relationships/hyperlink" Target="https://www.gsa.gov/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sheetPr>
  <dimension ref="A2:B21"/>
  <sheetViews>
    <sheetView showGridLines="0" zoomScale="130" zoomScaleNormal="130" workbookViewId="0">
      <selection activeCell="B5" sqref="B5"/>
    </sheetView>
  </sheetViews>
  <sheetFormatPr defaultRowHeight="15" x14ac:dyDescent="0.25"/>
  <cols>
    <col min="2" max="2" width="127.42578125" customWidth="1"/>
  </cols>
  <sheetData>
    <row r="2" spans="1:2" ht="18.75" x14ac:dyDescent="0.3">
      <c r="B2" s="2" t="s">
        <v>56</v>
      </c>
    </row>
    <row r="3" spans="1:2" ht="38.450000000000003" customHeight="1" x14ac:dyDescent="0.25">
      <c r="B3" s="57" t="s">
        <v>57</v>
      </c>
    </row>
    <row r="4" spans="1:2" x14ac:dyDescent="0.25">
      <c r="A4" s="29"/>
      <c r="B4" s="29"/>
    </row>
    <row r="5" spans="1:2" x14ac:dyDescent="0.25">
      <c r="A5" s="29">
        <v>1</v>
      </c>
      <c r="B5" s="60" t="s">
        <v>68</v>
      </c>
    </row>
    <row r="6" spans="1:2" x14ac:dyDescent="0.25">
      <c r="A6" s="29">
        <v>2</v>
      </c>
      <c r="B6" s="60" t="s">
        <v>46</v>
      </c>
    </row>
    <row r="7" spans="1:2" x14ac:dyDescent="0.25">
      <c r="A7" s="29">
        <v>3</v>
      </c>
      <c r="B7" s="60" t="s">
        <v>47</v>
      </c>
    </row>
    <row r="8" spans="1:2" ht="30" x14ac:dyDescent="0.25">
      <c r="A8" s="29">
        <v>4</v>
      </c>
      <c r="B8" s="61" t="s">
        <v>48</v>
      </c>
    </row>
    <row r="9" spans="1:2" ht="30" x14ac:dyDescent="0.25">
      <c r="A9" s="29">
        <v>5</v>
      </c>
      <c r="B9" s="62" t="s">
        <v>64</v>
      </c>
    </row>
    <row r="10" spans="1:2" ht="30" x14ac:dyDescent="0.25">
      <c r="A10" s="29">
        <v>6</v>
      </c>
      <c r="B10" s="59" t="s">
        <v>66</v>
      </c>
    </row>
    <row r="11" spans="1:2" x14ac:dyDescent="0.25">
      <c r="A11" s="29">
        <v>7</v>
      </c>
      <c r="B11" s="58" t="s">
        <v>50</v>
      </c>
    </row>
    <row r="12" spans="1:2" ht="30" x14ac:dyDescent="0.25">
      <c r="A12" s="29">
        <v>8</v>
      </c>
      <c r="B12" s="58" t="s">
        <v>49</v>
      </c>
    </row>
    <row r="13" spans="1:2" x14ac:dyDescent="0.25">
      <c r="A13" s="29">
        <v>9</v>
      </c>
      <c r="B13" s="58" t="s">
        <v>51</v>
      </c>
    </row>
    <row r="14" spans="1:2" x14ac:dyDescent="0.25">
      <c r="A14" s="29">
        <v>10</v>
      </c>
      <c r="B14" s="58" t="s">
        <v>52</v>
      </c>
    </row>
    <row r="15" spans="1:2" ht="45" x14ac:dyDescent="0.25">
      <c r="A15" s="29">
        <v>11</v>
      </c>
      <c r="B15" s="58" t="s">
        <v>53</v>
      </c>
    </row>
    <row r="16" spans="1:2" ht="30" x14ac:dyDescent="0.25">
      <c r="A16" s="29">
        <v>12</v>
      </c>
      <c r="B16" s="58" t="s">
        <v>54</v>
      </c>
    </row>
    <row r="17" spans="1:2" ht="30" x14ac:dyDescent="0.25">
      <c r="A17" s="29">
        <v>13</v>
      </c>
      <c r="B17" s="58" t="s">
        <v>55</v>
      </c>
    </row>
    <row r="18" spans="1:2" x14ac:dyDescent="0.25">
      <c r="A18" s="29"/>
    </row>
    <row r="19" spans="1:2" x14ac:dyDescent="0.25">
      <c r="A19" s="29"/>
    </row>
    <row r="20" spans="1:2" x14ac:dyDescent="0.25">
      <c r="A20" s="29"/>
    </row>
    <row r="21" spans="1:2" x14ac:dyDescent="0.25">
      <c r="A21" s="29"/>
    </row>
  </sheetData>
  <hyperlinks>
    <hyperlink ref="B3" r:id="rId1" display="For conversion rates, refer to OANDA Currency. Converter." xr:uid="{48CC3DB0-73F1-46A6-A897-106603D22C5B}"/>
    <hyperlink ref="B8" r:id="rId2" xr:uid="{CD5D882E-A431-4365-970A-E80674AB183F}"/>
    <hyperlink ref="B9" r:id="rId3" display="For Alaska, Hawaii &amp; US Territories, select &quot;International&quot; and reference OCONUS for the rate to enter in column 3 of the location table." xr:uid="{E69C8169-DE80-40FB-BDDA-C33782A72979}"/>
    <hyperlink ref="B10" r:id="rId4" display="5  Search the Dept of State site for the international M&amp;IE per diem rates. Enter the resulting value in column 3 of the Location table." xr:uid="{C4AAF286-4DFD-45EC-A13D-966A3772FA79}"/>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G29"/>
  <sheetViews>
    <sheetView showGridLines="0" showRowColHeaders="0" tabSelected="1" zoomScale="90" zoomScaleNormal="90" workbookViewId="0">
      <selection activeCell="B15" sqref="B15"/>
    </sheetView>
  </sheetViews>
  <sheetFormatPr defaultRowHeight="15" x14ac:dyDescent="0.25"/>
  <cols>
    <col min="1" max="1" width="3.42578125" customWidth="1"/>
    <col min="2" max="2" width="20.28515625" customWidth="1"/>
    <col min="3" max="3" width="16.5703125" customWidth="1"/>
    <col min="4" max="4" width="22.7109375" customWidth="1"/>
    <col min="5" max="5" width="3.28515625" hidden="1" customWidth="1"/>
    <col min="6" max="6" width="18.28515625" customWidth="1"/>
    <col min="7" max="7" width="10.5703125" customWidth="1"/>
    <col min="8" max="8" width="11.42578125" customWidth="1"/>
    <col min="9" max="9" width="9.85546875" customWidth="1"/>
    <col min="10" max="10" width="9.28515625" customWidth="1"/>
    <col min="11" max="11" width="9.7109375" customWidth="1"/>
    <col min="12" max="12" width="12.5703125" customWidth="1"/>
    <col min="13" max="13" width="7.42578125" hidden="1" customWidth="1"/>
    <col min="14" max="14" width="6.28515625" hidden="1" customWidth="1"/>
    <col min="15" max="15" width="12.5703125" hidden="1" customWidth="1"/>
    <col min="16" max="16" width="9.42578125" hidden="1" customWidth="1"/>
    <col min="17" max="17" width="0" hidden="1" customWidth="1"/>
    <col min="20" max="20" width="8.85546875" customWidth="1"/>
    <col min="21" max="21" width="8.140625" customWidth="1"/>
  </cols>
  <sheetData>
    <row r="1" spans="1:33" ht="30" customHeight="1" x14ac:dyDescent="0.3">
      <c r="C1" s="31" t="s">
        <v>65</v>
      </c>
      <c r="E1" s="2"/>
      <c r="F1" s="2"/>
      <c r="I1" s="1"/>
      <c r="J1" s="1"/>
      <c r="K1" s="1"/>
      <c r="L1" s="1"/>
      <c r="N1" s="1"/>
      <c r="O1" s="1"/>
      <c r="P1" s="1"/>
      <c r="Q1" s="1"/>
      <c r="R1" s="1"/>
    </row>
    <row r="2" spans="1:33" ht="15" customHeight="1" x14ac:dyDescent="0.3">
      <c r="B2" s="48">
        <f ca="1">TODAY()</f>
        <v>45273</v>
      </c>
      <c r="C2" s="2"/>
      <c r="E2" s="2"/>
      <c r="F2" s="2"/>
      <c r="I2" s="46"/>
      <c r="J2" s="46"/>
      <c r="K2" s="46"/>
      <c r="L2" s="88"/>
      <c r="N2" s="47"/>
      <c r="O2" s="46"/>
      <c r="P2" s="46"/>
      <c r="Q2" s="46"/>
      <c r="R2" s="70"/>
      <c r="S2" s="86"/>
    </row>
    <row r="3" spans="1:33" ht="15" customHeight="1" x14ac:dyDescent="0.25">
      <c r="B3" t="s">
        <v>11</v>
      </c>
      <c r="C3" s="84"/>
      <c r="D3" s="85"/>
      <c r="F3" s="63" t="s">
        <v>67</v>
      </c>
      <c r="G3" s="84"/>
      <c r="H3" s="85"/>
      <c r="J3" s="27"/>
      <c r="K3" s="27"/>
      <c r="L3" s="88"/>
      <c r="N3" s="28"/>
      <c r="O3" s="27"/>
      <c r="P3" s="27"/>
      <c r="Q3" s="27"/>
      <c r="R3" s="70"/>
      <c r="S3" s="86"/>
    </row>
    <row r="4" spans="1:33" x14ac:dyDescent="0.25">
      <c r="B4" t="s">
        <v>40</v>
      </c>
      <c r="C4" s="84"/>
      <c r="D4" s="85"/>
      <c r="F4" s="63" t="s">
        <v>8</v>
      </c>
      <c r="G4" s="87"/>
      <c r="H4" s="87"/>
      <c r="J4" s="27"/>
      <c r="K4" s="27"/>
      <c r="L4" s="70"/>
      <c r="N4" s="28"/>
      <c r="O4" s="27"/>
      <c r="P4" s="27"/>
      <c r="Q4" s="27"/>
      <c r="R4" s="70"/>
      <c r="S4" s="86"/>
      <c r="T4" s="27"/>
      <c r="U4" s="27"/>
      <c r="V4" s="27"/>
      <c r="W4" s="27"/>
      <c r="X4" s="27"/>
      <c r="Y4" s="27"/>
      <c r="Z4" s="27"/>
      <c r="AA4" s="27"/>
      <c r="AB4" s="27"/>
      <c r="AC4" s="27"/>
      <c r="AD4" s="27"/>
      <c r="AE4" s="27"/>
      <c r="AF4" s="27"/>
      <c r="AG4" s="27"/>
    </row>
    <row r="5" spans="1:33" x14ac:dyDescent="0.25">
      <c r="F5" s="63" t="s">
        <v>7</v>
      </c>
      <c r="G5" s="87"/>
      <c r="H5" s="87"/>
      <c r="N5" s="45"/>
      <c r="S5" t="s">
        <v>63</v>
      </c>
    </row>
    <row r="6" spans="1:33" ht="38.25" x14ac:dyDescent="0.25">
      <c r="B6" s="38" t="s">
        <v>20</v>
      </c>
      <c r="C6" s="44" t="s">
        <v>18</v>
      </c>
      <c r="D6" s="44" t="s">
        <v>41</v>
      </c>
      <c r="L6" s="66"/>
      <c r="R6" s="66"/>
      <c r="S6" s="66"/>
    </row>
    <row r="7" spans="1:33" ht="14.45" customHeight="1" x14ac:dyDescent="0.25">
      <c r="B7" s="39"/>
      <c r="C7" s="39"/>
      <c r="D7" s="39"/>
      <c r="E7" s="65"/>
      <c r="F7" s="49"/>
      <c r="L7" s="66"/>
      <c r="R7" s="66"/>
      <c r="S7" s="66"/>
    </row>
    <row r="8" spans="1:33" x14ac:dyDescent="0.25">
      <c r="B8" s="40"/>
      <c r="C8" s="40"/>
      <c r="D8" s="40"/>
      <c r="E8" s="65"/>
      <c r="F8" s="49"/>
    </row>
    <row r="9" spans="1:33" s="21" customFormat="1" ht="54" customHeight="1" x14ac:dyDescent="0.25">
      <c r="B9" s="41"/>
      <c r="C9" s="40"/>
      <c r="D9" s="41"/>
      <c r="G9" s="22"/>
      <c r="I9" s="27"/>
      <c r="J9" s="27"/>
      <c r="K9" s="27"/>
      <c r="O9" s="27"/>
      <c r="P9" s="27"/>
      <c r="Q9" s="27"/>
    </row>
    <row r="10" spans="1:33" ht="15.6" customHeight="1" x14ac:dyDescent="0.25">
      <c r="B10" s="40"/>
      <c r="C10" s="40"/>
      <c r="D10" s="40"/>
      <c r="R10" s="89">
        <f>SUM($R$13-$S13)</f>
        <v>0</v>
      </c>
      <c r="S10" s="89"/>
    </row>
    <row r="11" spans="1:33" ht="14.45" customHeight="1" x14ac:dyDescent="0.25">
      <c r="B11" s="40"/>
      <c r="C11" s="40"/>
      <c r="D11" s="40"/>
      <c r="F11" s="91" t="str">
        <f>IF(AND(_xlfn.DAYS($G$5,$G$4)+1&lt;&gt;(COUNTA(TblTrvlDetails[Travel Date])),COUNTA(TblTrvlDetails[Travel Date])&lt;&gt;0),CONCATENATE("Number of days between start and end date (",_xlfn.DAYS($G$5,$G$4),") don't match the number of dates being claimed below (",COUNTA(TblTrvlDetails[Travel Date]),")"),"")</f>
        <v/>
      </c>
      <c r="G11" s="91"/>
      <c r="H11" s="91"/>
      <c r="I11" s="91"/>
      <c r="J11" s="91"/>
      <c r="K11" s="91"/>
      <c r="L11" s="91"/>
      <c r="M11" s="69"/>
      <c r="N11" s="69"/>
      <c r="O11" s="69"/>
      <c r="P11" s="69"/>
      <c r="Q11" s="69"/>
      <c r="R11" s="90"/>
      <c r="S11" s="90"/>
    </row>
    <row r="12" spans="1:33" ht="15" customHeight="1" x14ac:dyDescent="0.25">
      <c r="A12" s="30"/>
      <c r="B12" s="42"/>
      <c r="C12" s="43"/>
      <c r="D12" s="43"/>
      <c r="E12" s="43"/>
      <c r="F12" s="43"/>
      <c r="G12" s="43"/>
      <c r="H12" s="43"/>
      <c r="I12" s="43"/>
      <c r="J12" s="43"/>
      <c r="K12" s="43"/>
      <c r="L12" s="43" t="s">
        <v>36</v>
      </c>
      <c r="M12" s="43"/>
      <c r="N12" s="43"/>
      <c r="O12" s="43"/>
      <c r="P12" s="43"/>
      <c r="Q12" s="43"/>
      <c r="R12" s="43"/>
      <c r="S12" s="43"/>
    </row>
    <row r="13" spans="1:33" ht="33" customHeight="1" x14ac:dyDescent="0.25">
      <c r="B13" s="64" t="s">
        <v>28</v>
      </c>
      <c r="I13" s="81" t="s">
        <v>43</v>
      </c>
      <c r="J13" s="82"/>
      <c r="K13" s="83"/>
      <c r="L13" s="50">
        <f>SUM(TblTrvlDetails[M&amp;IE Total])</f>
        <v>0</v>
      </c>
      <c r="M13" s="52"/>
      <c r="N13" s="52"/>
      <c r="O13" s="52"/>
      <c r="P13" s="52"/>
      <c r="Q13" s="52"/>
      <c r="R13" s="50">
        <f>SUM(L13:L13)</f>
        <v>0</v>
      </c>
      <c r="S13" s="51">
        <f>SUM(TblTrvlDetails[Advance*])</f>
        <v>0</v>
      </c>
    </row>
    <row r="14" spans="1:33" ht="39" customHeight="1" x14ac:dyDescent="0.25">
      <c r="B14" s="53" t="s">
        <v>16</v>
      </c>
      <c r="C14" s="54" t="s">
        <v>17</v>
      </c>
      <c r="D14" s="54" t="s">
        <v>45</v>
      </c>
      <c r="E14" s="54" t="s">
        <v>24</v>
      </c>
      <c r="F14" s="54" t="s">
        <v>44</v>
      </c>
      <c r="G14" s="55" t="s">
        <v>38</v>
      </c>
      <c r="H14" s="55" t="s">
        <v>39</v>
      </c>
      <c r="I14" s="55" t="s">
        <v>4</v>
      </c>
      <c r="J14" s="55" t="s">
        <v>6</v>
      </c>
      <c r="K14" s="55" t="s">
        <v>5</v>
      </c>
      <c r="L14" s="55" t="s">
        <v>29</v>
      </c>
      <c r="M14" s="55" t="s">
        <v>25</v>
      </c>
      <c r="N14" s="55" t="s">
        <v>0</v>
      </c>
      <c r="O14" s="55" t="s">
        <v>1</v>
      </c>
      <c r="P14" s="55" t="s">
        <v>2</v>
      </c>
      <c r="Q14" s="55" t="s">
        <v>3</v>
      </c>
      <c r="R14" s="56" t="s">
        <v>21</v>
      </c>
      <c r="S14" s="55" t="s">
        <v>42</v>
      </c>
    </row>
    <row r="15" spans="1:33" ht="20.45" customHeight="1" x14ac:dyDescent="0.25">
      <c r="B15" s="32"/>
      <c r="C15" s="33"/>
      <c r="D15" s="32"/>
      <c r="E15" s="34" t="str">
        <f>_xlfn.IFNA(IF(VLOOKUP(TblTrvlDetails[[#This Row],[Location]],TblDom[],2,FALSE)&lt;&gt;"International","D",IF(VLOOKUP(TblTrvlDetails[[#This Row],[Location]],TblDom[],2,FALSE)="International","I","")),"")</f>
        <v/>
      </c>
      <c r="F15"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5" s="35"/>
      <c r="H15" s="36">
        <v>0</v>
      </c>
      <c r="I15" s="36">
        <f>0</f>
        <v>0</v>
      </c>
      <c r="J15" s="36">
        <f>0</f>
        <v>0</v>
      </c>
      <c r="K15" s="36">
        <f>0</f>
        <v>0</v>
      </c>
      <c r="L15"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5" s="36">
        <f>IF(ISBLANK(TblTrvlDetails[[#This Row],[Location]]),0,IF(TblTrvlDetails[[#This Row],[D/I]]="I",VLOOKUP(TblTrvlDetails[[#This Row],[Location]],TblDom[],3,FALSE),VLOOKUP(TblTrvlDetails[[#This Row],[Location]],TblDom[],2,FALSE)))</f>
        <v>0</v>
      </c>
      <c r="N15"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15"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15"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15"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15" s="37" t="str">
        <f>IFERROR(SUM(L15:L15,#REF!,(#REF!*VLOOKUP("Car Mileage",TblTransport[#All],2,FALSE))),"")</f>
        <v/>
      </c>
      <c r="S15" s="67">
        <v>0</v>
      </c>
    </row>
    <row r="16" spans="1:33" ht="20.45" customHeight="1" x14ac:dyDescent="0.25">
      <c r="B16" s="32"/>
      <c r="C16" s="33"/>
      <c r="D16" s="32"/>
      <c r="E16" s="34" t="str">
        <f>_xlfn.IFNA(IF(VLOOKUP(TblTrvlDetails[[#This Row],[Location]],TblDom[],2,FALSE)&lt;&gt;"International","D",IF(VLOOKUP(TblTrvlDetails[[#This Row],[Location]],TblDom[],2,FALSE)="International","I","")),"")</f>
        <v/>
      </c>
      <c r="F16"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6" s="35"/>
      <c r="H16" s="36">
        <f>0</f>
        <v>0</v>
      </c>
      <c r="I16" s="36">
        <f>0</f>
        <v>0</v>
      </c>
      <c r="J16" s="36">
        <f>0</f>
        <v>0</v>
      </c>
      <c r="K16" s="36">
        <f>0</f>
        <v>0</v>
      </c>
      <c r="L16"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6" s="36">
        <f>IF(ISBLANK(TblTrvlDetails[[#This Row],[Location]]),0,IF(TblTrvlDetails[[#This Row],[D/I]]="I",VLOOKUP(TblTrvlDetails[[#This Row],[Location]],TblDom[],3,FALSE),VLOOKUP(TblTrvlDetails[[#This Row],[Location]],TblDom[],2,FALSE)))</f>
        <v>0</v>
      </c>
      <c r="N16"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16"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16"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16"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16" s="37" t="str">
        <f>IFERROR(SUM(L16:L16,#REF!,(#REF!*VLOOKUP("Car Mileage",TblTransport[#All],2,FALSE))),"")</f>
        <v/>
      </c>
      <c r="S16" s="67">
        <v>0</v>
      </c>
    </row>
    <row r="17" spans="2:19" ht="20.45" customHeight="1" x14ac:dyDescent="0.25">
      <c r="B17" s="32"/>
      <c r="C17" s="33"/>
      <c r="D17" s="32"/>
      <c r="E17" s="34" t="str">
        <f>_xlfn.IFNA(IF(VLOOKUP(TblTrvlDetails[[#This Row],[Location]],TblDom[],2,FALSE)&lt;&gt;"International","D",IF(VLOOKUP(TblTrvlDetails[[#This Row],[Location]],TblDom[],2,FALSE)="International","I","")),"")</f>
        <v/>
      </c>
      <c r="F17"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7" s="35"/>
      <c r="H17" s="36">
        <f>0</f>
        <v>0</v>
      </c>
      <c r="I17" s="36">
        <f>0</f>
        <v>0</v>
      </c>
      <c r="J17" s="36">
        <f>0</f>
        <v>0</v>
      </c>
      <c r="K17" s="36">
        <f>0</f>
        <v>0</v>
      </c>
      <c r="L17"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7" s="36">
        <f>IF(ISBLANK(TblTrvlDetails[[#This Row],[Location]]),0,IF(TblTrvlDetails[[#This Row],[D/I]]="I",VLOOKUP(TblTrvlDetails[[#This Row],[Location]],TblDom[],3,FALSE),VLOOKUP(TblTrvlDetails[[#This Row],[Location]],TblDom[],2,FALSE)))</f>
        <v>0</v>
      </c>
      <c r="N17"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17"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17"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17"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17" s="37" t="str">
        <f>IFERROR(SUM(L17:L17,#REF!,(#REF!*VLOOKUP("Car Mileage",TblTransport[#All],2,FALSE))),"")</f>
        <v/>
      </c>
      <c r="S17" s="67">
        <v>0</v>
      </c>
    </row>
    <row r="18" spans="2:19" ht="20.45" customHeight="1" x14ac:dyDescent="0.25">
      <c r="B18" s="32"/>
      <c r="C18" s="33"/>
      <c r="D18" s="32"/>
      <c r="E18" s="34" t="str">
        <f>_xlfn.IFNA(IF(VLOOKUP(TblTrvlDetails[[#This Row],[Location]],TblDom[],2,FALSE)&lt;&gt;"International","D",IF(VLOOKUP(TblTrvlDetails[[#This Row],[Location]],TblDom[],2,FALSE)="International","I","")),"")</f>
        <v/>
      </c>
      <c r="F18"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8" s="35"/>
      <c r="H18" s="36">
        <f>0</f>
        <v>0</v>
      </c>
      <c r="I18" s="36">
        <f>0</f>
        <v>0</v>
      </c>
      <c r="J18" s="36">
        <f>0</f>
        <v>0</v>
      </c>
      <c r="K18" s="36">
        <f>0</f>
        <v>0</v>
      </c>
      <c r="L18"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8" s="36">
        <f>IF(ISBLANK(TblTrvlDetails[[#This Row],[Location]]),0,IF(TblTrvlDetails[[#This Row],[D/I]]="I",VLOOKUP(TblTrvlDetails[[#This Row],[Location]],TblDom[],3,FALSE),VLOOKUP(TblTrvlDetails[[#This Row],[Location]],TblDom[],2,FALSE)))</f>
        <v>0</v>
      </c>
      <c r="N18"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18"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18"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18"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18" s="37" t="str">
        <f>IFERROR(SUM(L18:L18,#REF!,(#REF!*VLOOKUP("Car Mileage",TblTransport[#All],2,FALSE))),"")</f>
        <v/>
      </c>
      <c r="S18" s="67">
        <v>0</v>
      </c>
    </row>
    <row r="19" spans="2:19" ht="20.45" customHeight="1" x14ac:dyDescent="0.25">
      <c r="B19" s="32"/>
      <c r="C19" s="33"/>
      <c r="D19" s="32"/>
      <c r="E19" s="34" t="str">
        <f>_xlfn.IFNA(IF(VLOOKUP(TblTrvlDetails[[#This Row],[Location]],TblDom[],2,FALSE)&lt;&gt;"International","D",IF(VLOOKUP(TblTrvlDetails[[#This Row],[Location]],TblDom[],2,FALSE)="International","I","")),"")</f>
        <v/>
      </c>
      <c r="F19"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19" s="35"/>
      <c r="H19" s="36">
        <f>0</f>
        <v>0</v>
      </c>
      <c r="I19" s="36">
        <f>0</f>
        <v>0</v>
      </c>
      <c r="J19" s="36">
        <f>0</f>
        <v>0</v>
      </c>
      <c r="K19" s="36">
        <f>0</f>
        <v>0</v>
      </c>
      <c r="L19"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19" s="36">
        <f>IF(ISBLANK(TblTrvlDetails[[#This Row],[Location]]),0,IF(TblTrvlDetails[[#This Row],[D/I]]="I",VLOOKUP(TblTrvlDetails[[#This Row],[Location]],TblDom[],3,FALSE),VLOOKUP(TblTrvlDetails[[#This Row],[Location]],TblDom[],2,FALSE)))</f>
        <v>0</v>
      </c>
      <c r="N19"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19"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19"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19"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19" s="37" t="str">
        <f>IFERROR(SUM(L19:L19,#REF!,(#REF!*VLOOKUP("Car Mileage",TblTransport[#All],2,FALSE))),"")</f>
        <v/>
      </c>
      <c r="S19" s="67">
        <v>0</v>
      </c>
    </row>
    <row r="20" spans="2:19" ht="20.45" customHeight="1" x14ac:dyDescent="0.25">
      <c r="B20" s="32"/>
      <c r="C20" s="33"/>
      <c r="D20" s="32"/>
      <c r="E20" s="34" t="str">
        <f>_xlfn.IFNA(IF(VLOOKUP(TblTrvlDetails[[#This Row],[Location]],TblDom[],2,FALSE)&lt;&gt;"International","D",IF(VLOOKUP(TblTrvlDetails[[#This Row],[Location]],TblDom[],2,FALSE)="International","I","")),"")</f>
        <v/>
      </c>
      <c r="F20"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0" s="35"/>
      <c r="H20" s="36">
        <f>0</f>
        <v>0</v>
      </c>
      <c r="I20" s="36">
        <f>0</f>
        <v>0</v>
      </c>
      <c r="J20" s="36">
        <f>0</f>
        <v>0</v>
      </c>
      <c r="K20" s="36">
        <f>0</f>
        <v>0</v>
      </c>
      <c r="L20"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0" s="36">
        <f>IF(ISBLANK(TblTrvlDetails[[#This Row],[Location]]),0,IF(TblTrvlDetails[[#This Row],[D/I]]="I",VLOOKUP(TblTrvlDetails[[#This Row],[Location]],TblDom[],3,FALSE),VLOOKUP(TblTrvlDetails[[#This Row],[Location]],TblDom[],2,FALSE)))</f>
        <v>0</v>
      </c>
      <c r="N20"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0"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0"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0"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0" s="37" t="str">
        <f>IFERROR(SUM(L20:L20,#REF!,(#REF!*VLOOKUP("Car Mileage",TblTransport[#All],2,FALSE))),"")</f>
        <v/>
      </c>
      <c r="S20" s="67">
        <v>0</v>
      </c>
    </row>
    <row r="21" spans="2:19" ht="20.45" customHeight="1" x14ac:dyDescent="0.25">
      <c r="B21" s="32"/>
      <c r="C21" s="33"/>
      <c r="D21" s="32"/>
      <c r="E21" s="34" t="str">
        <f>_xlfn.IFNA(IF(VLOOKUP(TblTrvlDetails[[#This Row],[Location]],TblDom[],2,FALSE)&lt;&gt;"International","D",IF(VLOOKUP(TblTrvlDetails[[#This Row],[Location]],TblDom[],2,FALSE)="International","I","")),"")</f>
        <v/>
      </c>
      <c r="F21"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1" s="35"/>
      <c r="H21" s="36">
        <f>0</f>
        <v>0</v>
      </c>
      <c r="I21" s="36">
        <f>0</f>
        <v>0</v>
      </c>
      <c r="J21" s="36">
        <f>0</f>
        <v>0</v>
      </c>
      <c r="K21" s="36">
        <f>0</f>
        <v>0</v>
      </c>
      <c r="L21"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1" s="36">
        <f>IF(ISBLANK(TblTrvlDetails[[#This Row],[Location]]),0,IF(TblTrvlDetails[[#This Row],[D/I]]="I",VLOOKUP(TblTrvlDetails[[#This Row],[Location]],TblDom[],3,FALSE),VLOOKUP(TblTrvlDetails[[#This Row],[Location]],TblDom[],2,FALSE)))</f>
        <v>0</v>
      </c>
      <c r="N21"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1"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1"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1"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1" s="37" t="str">
        <f>IFERROR(SUM(L21:L21,#REF!,(#REF!*VLOOKUP("Car Mileage",TblTransport[#All],2,FALSE))),"")</f>
        <v/>
      </c>
      <c r="S21" s="67">
        <v>0</v>
      </c>
    </row>
    <row r="22" spans="2:19" ht="20.45" customHeight="1" x14ac:dyDescent="0.25">
      <c r="B22" s="32"/>
      <c r="C22" s="33"/>
      <c r="D22" s="32"/>
      <c r="E22" s="34" t="str">
        <f>_xlfn.IFNA(IF(VLOOKUP(TblTrvlDetails[[#This Row],[Location]],TblDom[],2,FALSE)&lt;&gt;"International","D",IF(VLOOKUP(TblTrvlDetails[[#This Row],[Location]],TblDom[],2,FALSE)="International","I","")),"")</f>
        <v/>
      </c>
      <c r="F22"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2" s="35"/>
      <c r="H22" s="36">
        <f>0</f>
        <v>0</v>
      </c>
      <c r="I22" s="36">
        <f>0</f>
        <v>0</v>
      </c>
      <c r="J22" s="36">
        <f>0</f>
        <v>0</v>
      </c>
      <c r="K22" s="36">
        <f>0</f>
        <v>0</v>
      </c>
      <c r="L22"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2" s="36">
        <f>IF(ISBLANK(TblTrvlDetails[[#This Row],[Location]]),0,IF(TblTrvlDetails[[#This Row],[D/I]]="I",VLOOKUP(TblTrvlDetails[[#This Row],[Location]],TblDom[],3,FALSE),VLOOKUP(TblTrvlDetails[[#This Row],[Location]],TblDom[],2,FALSE)))</f>
        <v>0</v>
      </c>
      <c r="N22"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2"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2"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2"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2" s="37" t="str">
        <f>IFERROR(SUM(L22:L22,#REF!,(#REF!*VLOOKUP("Car Mileage",TblTransport[#All],2,FALSE))),"")</f>
        <v/>
      </c>
      <c r="S22" s="67">
        <v>0</v>
      </c>
    </row>
    <row r="23" spans="2:19" ht="20.45" customHeight="1" x14ac:dyDescent="0.25">
      <c r="B23" s="32"/>
      <c r="C23" s="33"/>
      <c r="D23" s="32"/>
      <c r="E23" s="34" t="str">
        <f>_xlfn.IFNA(IF(VLOOKUP(TblTrvlDetails[[#This Row],[Location]],TblDom[],2,FALSE)&lt;&gt;"International","D",IF(VLOOKUP(TblTrvlDetails[[#This Row],[Location]],TblDom[],2,FALSE)="International","I","")),"")</f>
        <v/>
      </c>
      <c r="F23"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3" s="35"/>
      <c r="H23" s="36">
        <f>0</f>
        <v>0</v>
      </c>
      <c r="I23" s="36">
        <f>0</f>
        <v>0</v>
      </c>
      <c r="J23" s="36">
        <f>0</f>
        <v>0</v>
      </c>
      <c r="K23" s="36">
        <f>0</f>
        <v>0</v>
      </c>
      <c r="L23"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3" s="36">
        <f>IF(ISBLANK(TblTrvlDetails[[#This Row],[Location]]),0,IF(TblTrvlDetails[[#This Row],[D/I]]="I",VLOOKUP(TblTrvlDetails[[#This Row],[Location]],TblDom[],3,FALSE),VLOOKUP(TblTrvlDetails[[#This Row],[Location]],TblDom[],2,FALSE)))</f>
        <v>0</v>
      </c>
      <c r="N23"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3"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3"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3"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3" s="37" t="str">
        <f>IFERROR(SUM(L23:L23,#REF!,(#REF!*VLOOKUP("Car Mileage",TblTransport[#All],2,FALSE))),"")</f>
        <v/>
      </c>
      <c r="S23" s="67">
        <v>0</v>
      </c>
    </row>
    <row r="24" spans="2:19" ht="20.45" customHeight="1" x14ac:dyDescent="0.25">
      <c r="B24" s="32"/>
      <c r="C24" s="33"/>
      <c r="D24" s="32"/>
      <c r="E24" s="34" t="str">
        <f>_xlfn.IFNA(IF(VLOOKUP(TblTrvlDetails[[#This Row],[Location]],TblDom[],2,FALSE)&lt;&gt;"International","D",IF(VLOOKUP(TblTrvlDetails[[#This Row],[Location]],TblDom[],2,FALSE)="International","I","")),"")</f>
        <v/>
      </c>
      <c r="F24"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4" s="35"/>
      <c r="H24" s="36">
        <f>0</f>
        <v>0</v>
      </c>
      <c r="I24" s="36">
        <f>0</f>
        <v>0</v>
      </c>
      <c r="J24" s="36">
        <f>0</f>
        <v>0</v>
      </c>
      <c r="K24" s="36">
        <f>0</f>
        <v>0</v>
      </c>
      <c r="L24"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4" s="36">
        <f>IF(ISBLANK(TblTrvlDetails[[#This Row],[Location]]),0,IF(TblTrvlDetails[[#This Row],[D/I]]="I",VLOOKUP(TblTrvlDetails[[#This Row],[Location]],TblDom[],3,FALSE),VLOOKUP(TblTrvlDetails[[#This Row],[Location]],TblDom[],2,FALSE)))</f>
        <v>0</v>
      </c>
      <c r="N24"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4"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4"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4"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4" s="37" t="str">
        <f>IFERROR(SUM(L24:L24,#REF!,(#REF!*VLOOKUP("Car Mileage",TblTransport[#All],2,FALSE))),"")</f>
        <v/>
      </c>
      <c r="S24" s="67">
        <v>0</v>
      </c>
    </row>
    <row r="25" spans="2:19" ht="20.45" customHeight="1" x14ac:dyDescent="0.25">
      <c r="B25" s="32"/>
      <c r="C25" s="33"/>
      <c r="D25" s="32"/>
      <c r="E25" s="34" t="str">
        <f>_xlfn.IFNA(IF(VLOOKUP(TblTrvlDetails[[#This Row],[Location]],TblDom[],2,FALSE)&lt;&gt;"International","D",IF(VLOOKUP(TblTrvlDetails[[#This Row],[Location]],TblDom[],2,FALSE)="International","I","")),"")</f>
        <v/>
      </c>
      <c r="F25"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5" s="35"/>
      <c r="H25" s="36">
        <f>0</f>
        <v>0</v>
      </c>
      <c r="I25" s="36">
        <f>0</f>
        <v>0</v>
      </c>
      <c r="J25" s="36">
        <f>0</f>
        <v>0</v>
      </c>
      <c r="K25" s="36">
        <f>0</f>
        <v>0</v>
      </c>
      <c r="L25"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5" s="36">
        <f>IF(ISBLANK(TblTrvlDetails[[#This Row],[Location]]),0,IF(TblTrvlDetails[[#This Row],[D/I]]="I",VLOOKUP(TblTrvlDetails[[#This Row],[Location]],TblDom[],3,FALSE),VLOOKUP(TblTrvlDetails[[#This Row],[Location]],TblDom[],2,FALSE)))</f>
        <v>0</v>
      </c>
      <c r="N25"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5"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5"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5"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5" s="37" t="str">
        <f>IFERROR(SUM(L25:L25,#REF!,(#REF!*VLOOKUP("Car Mileage",TblTransport[#All],2,FALSE))),"")</f>
        <v/>
      </c>
      <c r="S25" s="67">
        <v>0</v>
      </c>
    </row>
    <row r="26" spans="2:19" ht="20.45" customHeight="1" x14ac:dyDescent="0.25">
      <c r="B26" s="32"/>
      <c r="C26" s="33"/>
      <c r="D26" s="32"/>
      <c r="E26" s="34" t="str">
        <f>_xlfn.IFNA(IF(VLOOKUP(TblTrvlDetails[[#This Row],[Location]],TblDom[],2,FALSE)&lt;&gt;"International","D",IF(VLOOKUP(TblTrvlDetails[[#This Row],[Location]],TblDom[],2,FALSE)="International","I","")),"")</f>
        <v/>
      </c>
      <c r="F26"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6" s="35"/>
      <c r="H26" s="36">
        <f>0</f>
        <v>0</v>
      </c>
      <c r="I26" s="36">
        <f>0</f>
        <v>0</v>
      </c>
      <c r="J26" s="36">
        <f>0</f>
        <v>0</v>
      </c>
      <c r="K26" s="36">
        <f>0</f>
        <v>0</v>
      </c>
      <c r="L26"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6" s="36">
        <f>IF(ISBLANK(TblTrvlDetails[[#This Row],[Location]]),0,IF(TblTrvlDetails[[#This Row],[D/I]]="I",VLOOKUP(TblTrvlDetails[[#This Row],[Location]],TblDom[],3,FALSE),VLOOKUP(TblTrvlDetails[[#This Row],[Location]],TblDom[],2,FALSE)))</f>
        <v>0</v>
      </c>
      <c r="N26"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6"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6"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6"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6" s="37" t="str">
        <f>IFERROR(SUM(L26:L26,#REF!,(#REF!*VLOOKUP("Car Mileage",TblTransport[#All],2,FALSE))),"")</f>
        <v/>
      </c>
      <c r="S26" s="67">
        <v>0</v>
      </c>
    </row>
    <row r="27" spans="2:19" ht="20.45" customHeight="1" x14ac:dyDescent="0.25">
      <c r="B27" s="32"/>
      <c r="C27" s="33"/>
      <c r="D27" s="32"/>
      <c r="E27" s="34" t="str">
        <f>_xlfn.IFNA(IF(VLOOKUP(TblTrvlDetails[[#This Row],[Location]],TblDom[],2,FALSE)&lt;&gt;"International","D",IF(VLOOKUP(TblTrvlDetails[[#This Row],[Location]],TblDom[],2,FALSE)="International","I","")),"")</f>
        <v/>
      </c>
      <c r="F27"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7" s="35"/>
      <c r="H27" s="36">
        <f>0</f>
        <v>0</v>
      </c>
      <c r="I27" s="36">
        <f>0</f>
        <v>0</v>
      </c>
      <c r="J27" s="36">
        <f>0</f>
        <v>0</v>
      </c>
      <c r="K27" s="36">
        <f>0</f>
        <v>0</v>
      </c>
      <c r="L27"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7" s="36">
        <f>IF(ISBLANK(TblTrvlDetails[[#This Row],[Location]]),0,IF(TblTrvlDetails[[#This Row],[D/I]]="I",VLOOKUP(TblTrvlDetails[[#This Row],[Location]],TblDom[],3,FALSE),VLOOKUP(TblTrvlDetails[[#This Row],[Location]],TblDom[],2,FALSE)))</f>
        <v>0</v>
      </c>
      <c r="N27"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7"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7"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7"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7" s="37" t="str">
        <f>IFERROR(SUM(L27:L27,#REF!,(#REF!*VLOOKUP("Car Mileage",TblTransport[#All],2,FALSE))),"")</f>
        <v/>
      </c>
      <c r="S27" s="67">
        <v>0</v>
      </c>
    </row>
    <row r="28" spans="2:19" ht="20.45" customHeight="1" x14ac:dyDescent="0.25">
      <c r="B28" s="32"/>
      <c r="C28" s="33"/>
      <c r="D28" s="32"/>
      <c r="E28" s="34" t="str">
        <f>_xlfn.IFNA(IF(VLOOKUP(TblTrvlDetails[[#This Row],[Location]],TblDom[],2,FALSE)&lt;&gt;"International","D",IF(VLOOKUP(TblTrvlDetails[[#This Row],[Location]],TblDom[],2,FALSE)="International","I","")),"")</f>
        <v/>
      </c>
      <c r="F28"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35"/>
      <c r="H28" s="36">
        <f>0</f>
        <v>0</v>
      </c>
      <c r="I28" s="36">
        <f>0</f>
        <v>0</v>
      </c>
      <c r="J28" s="36">
        <f>0</f>
        <v>0</v>
      </c>
      <c r="K28" s="36">
        <f>0</f>
        <v>0</v>
      </c>
      <c r="L28"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36">
        <f>IF(ISBLANK(TblTrvlDetails[[#This Row],[Location]]),0,IF(TblTrvlDetails[[#This Row],[D/I]]="I",VLOOKUP(TblTrvlDetails[[#This Row],[Location]],TblDom[],3,FALSE),VLOOKUP(TblTrvlDetails[[#This Row],[Location]],TblDom[],2,FALSE)))</f>
        <v>0</v>
      </c>
      <c r="N28"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8"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8"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8"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8" s="37" t="str">
        <f>IFERROR(SUM(L28:L28,#REF!,(#REF!*VLOOKUP("Car Mileage",TblTransport[#All],2,FALSE))),"")</f>
        <v/>
      </c>
      <c r="S28" s="67">
        <v>0</v>
      </c>
    </row>
    <row r="29" spans="2:19" ht="20.45" customHeight="1" x14ac:dyDescent="0.25">
      <c r="B29" s="32"/>
      <c r="C29" s="33"/>
      <c r="D29" s="32"/>
      <c r="E29" s="34" t="str">
        <f>_xlfn.IFNA(IF(VLOOKUP(TblTrvlDetails[[#This Row],[Location]],TblDom[],2,FALSE)&lt;&gt;"International","D",IF(VLOOKUP(TblTrvlDetails[[#This Row],[Location]],TblDom[],2,FALSE)="International","I","")),"")</f>
        <v/>
      </c>
      <c r="F29" s="3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35"/>
      <c r="H29" s="36">
        <f>0</f>
        <v>0</v>
      </c>
      <c r="I29" s="36">
        <f>0</f>
        <v>0</v>
      </c>
      <c r="J29" s="36">
        <f>0</f>
        <v>0</v>
      </c>
      <c r="K29" s="36">
        <f>0</f>
        <v>0</v>
      </c>
      <c r="L29" s="34">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36">
        <f>IF(ISBLANK(TblTrvlDetails[[#This Row],[Location]]),0,IF(TblTrvlDetails[[#This Row],[D/I]]="I",VLOOKUP(TblTrvlDetails[[#This Row],[Location]],TblDom[],3,FALSE),VLOOKUP(TblTrvlDetails[[#This Row],[Location]],TblDom[],2,FALSE)))</f>
        <v>0</v>
      </c>
      <c r="N29" s="6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O29" s="6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P29" s="6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Q29" s="3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R29" s="37" t="str">
        <f>IFERROR(SUM(L29:L29,#REF!,(#REF!*VLOOKUP("Car Mileage",TblTransport[#All],2,FALSE))),"")</f>
        <v/>
      </c>
      <c r="S29" s="67">
        <v>0</v>
      </c>
    </row>
  </sheetData>
  <sheetProtection algorithmName="SHA-512" hashValue="PcSibga2BemqioSPfEepN/NTe/TB5UdM3xE9u1HNGnfrtGde+Y2WVdMHHk06fq4/N5n/svZ/oJodXCNOLxkszw==" saltValue="Gn2q2q/UYAzLXipvtddWTQ==" spinCount="100000" sheet="1" objects="1" scenarios="1"/>
  <mergeCells count="10">
    <mergeCell ref="I13:K13"/>
    <mergeCell ref="C3:D3"/>
    <mergeCell ref="C4:D4"/>
    <mergeCell ref="S2:S4"/>
    <mergeCell ref="G3:H3"/>
    <mergeCell ref="G5:H5"/>
    <mergeCell ref="G4:H4"/>
    <mergeCell ref="L2:L3"/>
    <mergeCell ref="R10:S11"/>
    <mergeCell ref="F11:L11"/>
  </mergeCells>
  <phoneticPr fontId="12" type="noConversion"/>
  <dataValidations count="1">
    <dataValidation type="list" allowBlank="1" showInputMessage="1" showErrorMessage="1" sqref="B15:B29" xr:uid="{F15AC928-CC7A-4E74-B9C1-4B01E9C723CE}">
      <formula1>$B$7:$B$11</formula1>
    </dataValidation>
  </dataValidations>
  <hyperlinks>
    <hyperlink ref="D6" r:id="rId1" display="International Rates (State Dept)" xr:uid="{21DD02F2-915F-4D90-9C34-CF297AEA1277}"/>
    <hyperlink ref="C6" r:id="rId2" xr:uid="{EAD12657-15CC-462B-8F73-3AA76AC31235}"/>
  </hyperlinks>
  <printOptions horizontalCentered="1"/>
  <pageMargins left="0.25" right="0.25" top="0.75" bottom="0.25" header="0.3" footer="0.05"/>
  <pageSetup scale="63" orientation="landscape" r:id="rId3"/>
  <headerFooter>
    <oddHeader>&amp;L&amp;G</oddHeader>
    <oddFooter>&amp;L&amp;"-,Italic"&amp;9Version 2 - 11/13/23&amp;R&amp;"-,Italic"&amp;9&amp;D&amp;T</oddFooter>
  </headerFooter>
  <ignoredErrors>
    <ignoredError sqref="H17:H29 I17:I29 I16 H16 K16 J17:J29 J16 K17:K29" unlockedFormula="1"/>
  </ignoredErrors>
  <drawing r:id="rId4"/>
  <legacyDrawingHF r:id="rId5"/>
  <tableParts count="2">
    <tablePart r:id="rId6"/>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r:uid="{0ACE33F9-43E9-4BFC-9DCA-CDC786D70A66}">
          <x14:formula1>
            <xm:f>Data!$P$4:$P$9</xm:f>
          </x14:formula1>
          <xm:sqref>C7:C11</xm:sqref>
        </x14:dataValidation>
        <x14:dataValidation type="list" allowBlank="1" showInputMessage="1" showErrorMessage="1" xr:uid="{E0108D65-8053-483B-9BF2-E01394D20001}">
          <x14:formula1>
            <xm:f>Data!$AA$4:$AA$6</xm:f>
          </x14:formula1>
          <xm:sqref>C15:C29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B4" sqref="B4"/>
    </sheetView>
  </sheetViews>
  <sheetFormatPr defaultRowHeight="15" x14ac:dyDescent="0.25"/>
  <cols>
    <col min="1" max="1" width="9.140625" customWidth="1"/>
    <col min="2" max="2" width="49.85546875" customWidth="1"/>
    <col min="3" max="3" width="10.42578125" bestFit="1" customWidth="1"/>
  </cols>
  <sheetData>
    <row r="1" spans="1:3" x14ac:dyDescent="0.25">
      <c r="A1" s="78" t="s">
        <v>58</v>
      </c>
      <c r="B1" s="79" t="s">
        <v>61</v>
      </c>
      <c r="C1" s="73" t="s">
        <v>62</v>
      </c>
    </row>
    <row r="2" spans="1:3" x14ac:dyDescent="0.25">
      <c r="A2" s="75">
        <v>1</v>
      </c>
      <c r="B2" s="74" t="s">
        <v>59</v>
      </c>
      <c r="C2" s="77">
        <v>45236</v>
      </c>
    </row>
    <row r="3" spans="1:3" x14ac:dyDescent="0.25">
      <c r="A3" s="75">
        <v>2</v>
      </c>
      <c r="B3" s="74" t="s">
        <v>60</v>
      </c>
      <c r="C3" s="77">
        <v>45243</v>
      </c>
    </row>
    <row r="4" spans="1:3" x14ac:dyDescent="0.25">
      <c r="A4" s="75"/>
      <c r="B4" s="74"/>
      <c r="C4" s="76"/>
    </row>
    <row r="5" spans="1:3" x14ac:dyDescent="0.25">
      <c r="A5" s="75"/>
      <c r="B5" s="74"/>
      <c r="C5" s="76"/>
    </row>
    <row r="6" spans="1:3" x14ac:dyDescent="0.25">
      <c r="A6" s="75"/>
      <c r="B6" s="74"/>
      <c r="C6" s="76"/>
    </row>
    <row r="7" spans="1:3" x14ac:dyDescent="0.25">
      <c r="A7" s="75"/>
      <c r="B7" s="74"/>
      <c r="C7" s="76"/>
    </row>
    <row r="8" spans="1:3" x14ac:dyDescent="0.25">
      <c r="A8" s="75"/>
      <c r="B8" s="74"/>
      <c r="C8" s="76"/>
    </row>
    <row r="9" spans="1:3" x14ac:dyDescent="0.25">
      <c r="A9" s="75"/>
      <c r="B9" s="74"/>
      <c r="C9" s="76"/>
    </row>
    <row r="10" spans="1:3" x14ac:dyDescent="0.25">
      <c r="A10" s="75"/>
      <c r="B10" s="74"/>
      <c r="C10" s="76"/>
    </row>
    <row r="11" spans="1:3" x14ac:dyDescent="0.25">
      <c r="A11" s="75"/>
      <c r="B11" s="74"/>
      <c r="C11" s="76"/>
    </row>
    <row r="12" spans="1:3" x14ac:dyDescent="0.25">
      <c r="A12" s="75"/>
      <c r="B12" s="74"/>
      <c r="C12" s="76"/>
    </row>
    <row r="13" spans="1:3" x14ac:dyDescent="0.25">
      <c r="A13" s="75"/>
      <c r="B13" s="74"/>
      <c r="C13" s="76"/>
    </row>
    <row r="14" spans="1:3" x14ac:dyDescent="0.25">
      <c r="A14" s="72"/>
      <c r="B14" s="80"/>
      <c r="C14" s="7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4" sqref="AA4"/>
    </sheetView>
  </sheetViews>
  <sheetFormatPr defaultRowHeight="15" x14ac:dyDescent="0.25"/>
  <cols>
    <col min="1" max="1" width="11.7109375" hidden="1" customWidth="1"/>
    <col min="2" max="3" width="0" hidden="1" customWidth="1"/>
    <col min="4" max="4" width="13.5703125" style="25"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x14ac:dyDescent="0.25">
      <c r="D1" s="26" t="s">
        <v>26</v>
      </c>
      <c r="P1" s="1" t="s">
        <v>27</v>
      </c>
      <c r="X1" t="s">
        <v>30</v>
      </c>
    </row>
    <row r="3" spans="1:27" x14ac:dyDescent="0.25">
      <c r="A3" s="3" t="s">
        <v>15</v>
      </c>
      <c r="D3" s="23" t="s">
        <v>12</v>
      </c>
      <c r="E3" s="9" t="s">
        <v>0</v>
      </c>
      <c r="F3" s="9" t="s">
        <v>1</v>
      </c>
      <c r="G3" s="9" t="s">
        <v>2</v>
      </c>
      <c r="H3" s="10" t="s">
        <v>13</v>
      </c>
      <c r="J3" s="4" t="s">
        <v>12</v>
      </c>
      <c r="K3" s="4" t="s">
        <v>0</v>
      </c>
      <c r="L3" s="4" t="s">
        <v>1</v>
      </c>
      <c r="M3" s="4" t="s">
        <v>2</v>
      </c>
      <c r="N3" s="4" t="s">
        <v>13</v>
      </c>
      <c r="P3" s="3" t="s">
        <v>15</v>
      </c>
      <c r="Q3" s="3" t="s">
        <v>23</v>
      </c>
      <c r="R3" s="3" t="s">
        <v>1</v>
      </c>
      <c r="S3" s="3" t="s">
        <v>2</v>
      </c>
      <c r="T3" s="3" t="s">
        <v>22</v>
      </c>
      <c r="U3" s="3" t="s">
        <v>9</v>
      </c>
      <c r="X3" t="s">
        <v>31</v>
      </c>
      <c r="Y3" t="s">
        <v>35</v>
      </c>
      <c r="AA3" t="s">
        <v>17</v>
      </c>
    </row>
    <row r="4" spans="1:27" x14ac:dyDescent="0.25">
      <c r="A4" s="3">
        <v>59</v>
      </c>
      <c r="D4" s="24" t="s">
        <v>14</v>
      </c>
      <c r="E4" s="11">
        <v>0.15</v>
      </c>
      <c r="F4" s="11">
        <v>0.25</v>
      </c>
      <c r="G4" s="11">
        <v>0.4</v>
      </c>
      <c r="H4" s="12">
        <v>0.2</v>
      </c>
      <c r="J4" s="4"/>
      <c r="K4" s="7">
        <v>0.15</v>
      </c>
      <c r="L4" s="7">
        <v>0.25</v>
      </c>
      <c r="M4" s="7">
        <v>0.4</v>
      </c>
      <c r="N4" s="7">
        <v>0.2</v>
      </c>
      <c r="P4" s="3">
        <v>59</v>
      </c>
      <c r="Q4" s="19">
        <v>13</v>
      </c>
      <c r="R4" s="19">
        <v>15</v>
      </c>
      <c r="S4" s="19">
        <v>26</v>
      </c>
      <c r="T4" s="19">
        <v>5</v>
      </c>
      <c r="U4" s="19">
        <v>44.25</v>
      </c>
      <c r="X4" t="s">
        <v>32</v>
      </c>
      <c r="AA4" t="s">
        <v>9</v>
      </c>
    </row>
    <row r="5" spans="1:27" x14ac:dyDescent="0.25">
      <c r="A5" s="3">
        <v>64</v>
      </c>
      <c r="D5" s="13">
        <v>1</v>
      </c>
      <c r="E5" s="14">
        <v>0</v>
      </c>
      <c r="F5" s="14">
        <v>0</v>
      </c>
      <c r="G5" s="14">
        <v>0</v>
      </c>
      <c r="H5" s="15">
        <v>1</v>
      </c>
      <c r="J5" s="5">
        <v>1</v>
      </c>
      <c r="K5" s="8">
        <f>ROUND(J5*$K$4,0)</f>
        <v>0</v>
      </c>
      <c r="L5" s="6">
        <f>ROUND(J5*$L$4,0)</f>
        <v>0</v>
      </c>
      <c r="M5" s="6">
        <f>ROUND(J5*$M$4,0)</f>
        <v>0</v>
      </c>
      <c r="N5" s="6">
        <f>ROUND(J5*$N$4,0)</f>
        <v>0</v>
      </c>
      <c r="P5" s="3">
        <v>64</v>
      </c>
      <c r="Q5" s="20">
        <v>14</v>
      </c>
      <c r="R5" s="20">
        <v>16</v>
      </c>
      <c r="S5" s="20">
        <v>29</v>
      </c>
      <c r="T5" s="20">
        <v>5</v>
      </c>
      <c r="U5" s="20">
        <v>48</v>
      </c>
      <c r="X5" t="s">
        <v>33</v>
      </c>
      <c r="AA5" t="s">
        <v>10</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3">
        <v>69</v>
      </c>
      <c r="Q6" s="19">
        <v>16</v>
      </c>
      <c r="R6" s="19">
        <v>17</v>
      </c>
      <c r="S6" s="19">
        <v>31</v>
      </c>
      <c r="T6" s="19">
        <v>5</v>
      </c>
      <c r="U6" s="19">
        <v>51.75</v>
      </c>
      <c r="X6" t="s">
        <v>34</v>
      </c>
      <c r="Y6">
        <v>0.65500000000000003</v>
      </c>
      <c r="AA6" t="s">
        <v>37</v>
      </c>
    </row>
    <row r="7" spans="1:27" x14ac:dyDescent="0.25">
      <c r="A7" s="3">
        <v>74</v>
      </c>
      <c r="D7" s="13">
        <v>3</v>
      </c>
      <c r="E7" s="14">
        <v>0</v>
      </c>
      <c r="F7" s="14">
        <v>1</v>
      </c>
      <c r="G7" s="14">
        <v>1</v>
      </c>
      <c r="H7" s="15">
        <v>1</v>
      </c>
      <c r="J7" s="5">
        <v>3</v>
      </c>
      <c r="K7" s="8">
        <f t="shared" si="0"/>
        <v>0</v>
      </c>
      <c r="L7" s="6">
        <f t="shared" si="1"/>
        <v>1</v>
      </c>
      <c r="M7" s="6">
        <f t="shared" si="2"/>
        <v>1</v>
      </c>
      <c r="N7" s="6">
        <f t="shared" si="3"/>
        <v>1</v>
      </c>
      <c r="P7" s="3">
        <v>74</v>
      </c>
      <c r="Q7" s="20">
        <v>17</v>
      </c>
      <c r="R7" s="20">
        <v>18</v>
      </c>
      <c r="S7" s="20">
        <v>34</v>
      </c>
      <c r="T7" s="20">
        <v>5</v>
      </c>
      <c r="U7" s="20">
        <v>55.5</v>
      </c>
    </row>
    <row r="8" spans="1:27" x14ac:dyDescent="0.25">
      <c r="A8" s="3">
        <v>79</v>
      </c>
      <c r="D8" s="13">
        <v>4</v>
      </c>
      <c r="E8" s="14">
        <v>1</v>
      </c>
      <c r="F8" s="14">
        <v>1</v>
      </c>
      <c r="G8" s="14">
        <v>1</v>
      </c>
      <c r="H8" s="15">
        <v>1</v>
      </c>
      <c r="J8" s="5">
        <v>4</v>
      </c>
      <c r="K8" s="8">
        <f t="shared" si="0"/>
        <v>1</v>
      </c>
      <c r="L8" s="6">
        <f t="shared" si="1"/>
        <v>1</v>
      </c>
      <c r="M8" s="6">
        <f t="shared" si="2"/>
        <v>2</v>
      </c>
      <c r="N8" s="6">
        <f t="shared" si="3"/>
        <v>1</v>
      </c>
      <c r="P8" s="3">
        <v>79</v>
      </c>
      <c r="Q8" s="19">
        <v>18</v>
      </c>
      <c r="R8" s="19">
        <v>20</v>
      </c>
      <c r="S8" s="19">
        <v>36</v>
      </c>
      <c r="T8" s="19">
        <v>5</v>
      </c>
      <c r="U8" s="19">
        <v>59.25</v>
      </c>
    </row>
    <row r="9" spans="1:27" x14ac:dyDescent="0.25">
      <c r="D9" s="13">
        <v>5</v>
      </c>
      <c r="E9" s="14">
        <v>1</v>
      </c>
      <c r="F9" s="14">
        <v>1</v>
      </c>
      <c r="G9" s="14">
        <v>2</v>
      </c>
      <c r="H9" s="15">
        <v>1</v>
      </c>
      <c r="J9" s="5">
        <v>5</v>
      </c>
      <c r="K9" s="8">
        <f t="shared" si="0"/>
        <v>1</v>
      </c>
      <c r="L9" s="6">
        <f t="shared" si="1"/>
        <v>1</v>
      </c>
      <c r="M9" s="6">
        <f t="shared" si="2"/>
        <v>2</v>
      </c>
      <c r="N9" s="6">
        <f t="shared" si="3"/>
        <v>1</v>
      </c>
      <c r="P9" s="3" t="s">
        <v>19</v>
      </c>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row>
    <row r="13" spans="1:27" x14ac:dyDescent="0.25">
      <c r="D13" s="13">
        <v>9</v>
      </c>
      <c r="E13" s="14">
        <v>1</v>
      </c>
      <c r="F13" s="14">
        <v>2</v>
      </c>
      <c r="G13" s="14">
        <v>4</v>
      </c>
      <c r="H13" s="15">
        <v>2</v>
      </c>
      <c r="J13" s="5">
        <v>9</v>
      </c>
      <c r="K13" s="8">
        <f t="shared" si="0"/>
        <v>1</v>
      </c>
      <c r="L13" s="6">
        <f t="shared" si="1"/>
        <v>2</v>
      </c>
      <c r="M13" s="6">
        <f t="shared" si="2"/>
        <v>4</v>
      </c>
      <c r="N13" s="6">
        <f t="shared" si="3"/>
        <v>2</v>
      </c>
    </row>
    <row r="14" spans="1:27" x14ac:dyDescent="0.25">
      <c r="D14" s="13">
        <v>10</v>
      </c>
      <c r="E14" s="14">
        <v>2</v>
      </c>
      <c r="F14" s="14">
        <v>2</v>
      </c>
      <c r="G14" s="14">
        <v>4</v>
      </c>
      <c r="H14" s="15">
        <v>2</v>
      </c>
      <c r="J14" s="5">
        <v>10</v>
      </c>
      <c r="K14" s="8">
        <f t="shared" si="0"/>
        <v>2</v>
      </c>
      <c r="L14" s="6">
        <f t="shared" si="1"/>
        <v>3</v>
      </c>
      <c r="M14" s="6">
        <f t="shared" si="2"/>
        <v>4</v>
      </c>
      <c r="N14" s="6">
        <f t="shared" si="3"/>
        <v>2</v>
      </c>
    </row>
    <row r="15" spans="1:27" x14ac:dyDescent="0.25">
      <c r="D15" s="13">
        <v>11</v>
      </c>
      <c r="E15" s="14">
        <v>2</v>
      </c>
      <c r="F15" s="14">
        <v>3</v>
      </c>
      <c r="G15" s="14">
        <v>4</v>
      </c>
      <c r="H15" s="15">
        <v>2</v>
      </c>
      <c r="J15" s="5">
        <v>11</v>
      </c>
      <c r="K15" s="8">
        <f t="shared" si="0"/>
        <v>2</v>
      </c>
      <c r="L15" s="6">
        <f t="shared" si="1"/>
        <v>3</v>
      </c>
      <c r="M15" s="6">
        <f t="shared" si="2"/>
        <v>4</v>
      </c>
      <c r="N15" s="6">
        <f t="shared" si="3"/>
        <v>2</v>
      </c>
    </row>
    <row r="16" spans="1:27" x14ac:dyDescent="0.25">
      <c r="D16" s="13">
        <v>12</v>
      </c>
      <c r="E16" s="14">
        <v>2</v>
      </c>
      <c r="F16" s="14">
        <v>3</v>
      </c>
      <c r="G16" s="14">
        <v>5</v>
      </c>
      <c r="H16" s="15">
        <v>2</v>
      </c>
      <c r="J16" s="5">
        <v>12</v>
      </c>
      <c r="K16" s="8">
        <f t="shared" si="0"/>
        <v>2</v>
      </c>
      <c r="L16" s="6">
        <f t="shared" si="1"/>
        <v>3</v>
      </c>
      <c r="M16" s="6">
        <f t="shared" si="2"/>
        <v>5</v>
      </c>
      <c r="N16" s="6">
        <f t="shared" si="3"/>
        <v>2</v>
      </c>
    </row>
    <row r="17" spans="4:14" x14ac:dyDescent="0.25">
      <c r="D17" s="13">
        <v>13</v>
      </c>
      <c r="E17" s="14">
        <v>2</v>
      </c>
      <c r="F17" s="14">
        <v>3</v>
      </c>
      <c r="G17" s="14">
        <v>5</v>
      </c>
      <c r="H17" s="15">
        <v>3</v>
      </c>
      <c r="J17" s="5">
        <v>13</v>
      </c>
      <c r="K17" s="8">
        <f t="shared" si="0"/>
        <v>2</v>
      </c>
      <c r="L17" s="6">
        <f t="shared" si="1"/>
        <v>3</v>
      </c>
      <c r="M17" s="6">
        <f t="shared" si="2"/>
        <v>5</v>
      </c>
      <c r="N17" s="6">
        <f t="shared" si="3"/>
        <v>3</v>
      </c>
    </row>
    <row r="18" spans="4:14" x14ac:dyDescent="0.25">
      <c r="D18" s="13">
        <v>14</v>
      </c>
      <c r="E18" s="14">
        <v>2</v>
      </c>
      <c r="F18" s="14">
        <v>4</v>
      </c>
      <c r="G18" s="14">
        <v>5</v>
      </c>
      <c r="H18" s="15">
        <v>3</v>
      </c>
      <c r="J18" s="5">
        <v>14</v>
      </c>
      <c r="K18" s="8">
        <f t="shared" si="0"/>
        <v>2</v>
      </c>
      <c r="L18" s="6">
        <f t="shared" si="1"/>
        <v>4</v>
      </c>
      <c r="M18" s="6">
        <f t="shared" si="2"/>
        <v>6</v>
      </c>
      <c r="N18" s="6">
        <f t="shared" si="3"/>
        <v>3</v>
      </c>
    </row>
    <row r="19" spans="4:14" x14ac:dyDescent="0.25">
      <c r="D19" s="13">
        <v>15</v>
      </c>
      <c r="E19" s="14">
        <v>2</v>
      </c>
      <c r="F19" s="14">
        <v>4</v>
      </c>
      <c r="G19" s="14">
        <v>6</v>
      </c>
      <c r="H19" s="15">
        <v>3</v>
      </c>
      <c r="J19" s="5">
        <v>15</v>
      </c>
      <c r="K19" s="8">
        <f t="shared" si="0"/>
        <v>2</v>
      </c>
      <c r="L19" s="6">
        <f t="shared" si="1"/>
        <v>4</v>
      </c>
      <c r="M19" s="6">
        <f t="shared" si="2"/>
        <v>6</v>
      </c>
      <c r="N19" s="6">
        <f t="shared" si="3"/>
        <v>3</v>
      </c>
    </row>
    <row r="20" spans="4:14" x14ac:dyDescent="0.25">
      <c r="D20" s="13">
        <v>16</v>
      </c>
      <c r="E20" s="14">
        <v>2</v>
      </c>
      <c r="F20" s="14">
        <v>4</v>
      </c>
      <c r="G20" s="14">
        <v>7</v>
      </c>
      <c r="H20" s="15">
        <v>3</v>
      </c>
      <c r="J20" s="5">
        <v>16</v>
      </c>
      <c r="K20" s="8">
        <f t="shared" si="0"/>
        <v>2</v>
      </c>
      <c r="L20" s="6">
        <f t="shared" si="1"/>
        <v>4</v>
      </c>
      <c r="M20" s="6">
        <f t="shared" si="2"/>
        <v>6</v>
      </c>
      <c r="N20" s="6">
        <f t="shared" si="3"/>
        <v>3</v>
      </c>
    </row>
    <row r="21" spans="4:14" x14ac:dyDescent="0.25">
      <c r="D21" s="13">
        <v>17</v>
      </c>
      <c r="E21" s="14">
        <v>3</v>
      </c>
      <c r="F21" s="14">
        <v>4</v>
      </c>
      <c r="G21" s="14">
        <v>7</v>
      </c>
      <c r="H21" s="15">
        <v>3</v>
      </c>
      <c r="J21" s="5">
        <v>17</v>
      </c>
      <c r="K21" s="8">
        <f t="shared" si="0"/>
        <v>3</v>
      </c>
      <c r="L21" s="6">
        <f t="shared" si="1"/>
        <v>4</v>
      </c>
      <c r="M21" s="6">
        <f t="shared" si="2"/>
        <v>7</v>
      </c>
      <c r="N21" s="6">
        <f t="shared" si="3"/>
        <v>3</v>
      </c>
    </row>
    <row r="22" spans="4:14" x14ac:dyDescent="0.25">
      <c r="D22" s="13">
        <v>18</v>
      </c>
      <c r="E22" s="14">
        <v>3</v>
      </c>
      <c r="F22" s="14">
        <v>5</v>
      </c>
      <c r="G22" s="14">
        <v>7</v>
      </c>
      <c r="H22" s="15">
        <v>3</v>
      </c>
      <c r="J22" s="5">
        <v>18</v>
      </c>
      <c r="K22" s="8">
        <f t="shared" si="0"/>
        <v>3</v>
      </c>
      <c r="L22" s="6">
        <f t="shared" si="1"/>
        <v>5</v>
      </c>
      <c r="M22" s="6">
        <f t="shared" si="2"/>
        <v>7</v>
      </c>
      <c r="N22" s="6">
        <f t="shared" si="3"/>
        <v>4</v>
      </c>
    </row>
    <row r="23" spans="4:14" x14ac:dyDescent="0.25">
      <c r="D23" s="13">
        <v>19</v>
      </c>
      <c r="E23" s="14">
        <v>3</v>
      </c>
      <c r="F23" s="14">
        <v>5</v>
      </c>
      <c r="G23" s="14">
        <v>8</v>
      </c>
      <c r="H23" s="15">
        <v>3</v>
      </c>
      <c r="J23" s="5">
        <v>19</v>
      </c>
      <c r="K23" s="8">
        <f t="shared" si="0"/>
        <v>3</v>
      </c>
      <c r="L23" s="6">
        <f t="shared" si="1"/>
        <v>5</v>
      </c>
      <c r="M23" s="6">
        <f t="shared" si="2"/>
        <v>8</v>
      </c>
      <c r="N23" s="6">
        <f t="shared" si="3"/>
        <v>4</v>
      </c>
    </row>
    <row r="24" spans="4:14" x14ac:dyDescent="0.25">
      <c r="D24" s="13">
        <v>20</v>
      </c>
      <c r="E24" s="14">
        <v>3</v>
      </c>
      <c r="F24" s="14">
        <v>5</v>
      </c>
      <c r="G24" s="14">
        <v>8</v>
      </c>
      <c r="H24" s="15">
        <v>4</v>
      </c>
      <c r="J24" s="5">
        <v>20</v>
      </c>
      <c r="K24" s="8">
        <f t="shared" si="0"/>
        <v>3</v>
      </c>
      <c r="L24" s="6">
        <f t="shared" si="1"/>
        <v>5</v>
      </c>
      <c r="M24" s="6">
        <f t="shared" si="2"/>
        <v>8</v>
      </c>
      <c r="N24" s="6">
        <f t="shared" si="3"/>
        <v>4</v>
      </c>
    </row>
    <row r="25" spans="4:14" x14ac:dyDescent="0.25">
      <c r="D25" s="13">
        <v>21</v>
      </c>
      <c r="E25" s="14">
        <v>3</v>
      </c>
      <c r="F25" s="14">
        <v>5</v>
      </c>
      <c r="G25" s="14">
        <v>9</v>
      </c>
      <c r="H25" s="15">
        <v>4</v>
      </c>
      <c r="J25" s="5">
        <v>21</v>
      </c>
      <c r="K25" s="8">
        <f t="shared" si="0"/>
        <v>3</v>
      </c>
      <c r="L25" s="6">
        <f t="shared" si="1"/>
        <v>5</v>
      </c>
      <c r="M25" s="6">
        <f t="shared" si="2"/>
        <v>8</v>
      </c>
      <c r="N25" s="6">
        <f t="shared" si="3"/>
        <v>4</v>
      </c>
    </row>
    <row r="26" spans="4:14" x14ac:dyDescent="0.25">
      <c r="D26" s="13">
        <v>22</v>
      </c>
      <c r="E26" s="14">
        <v>3</v>
      </c>
      <c r="F26" s="14">
        <v>6</v>
      </c>
      <c r="G26" s="14">
        <v>9</v>
      </c>
      <c r="H26" s="15">
        <v>4</v>
      </c>
      <c r="J26" s="5">
        <v>22</v>
      </c>
      <c r="K26" s="8">
        <f t="shared" si="0"/>
        <v>3</v>
      </c>
      <c r="L26" s="6">
        <f t="shared" si="1"/>
        <v>6</v>
      </c>
      <c r="M26" s="6">
        <f t="shared" si="2"/>
        <v>9</v>
      </c>
      <c r="N26" s="6">
        <f t="shared" si="3"/>
        <v>4</v>
      </c>
    </row>
    <row r="27" spans="4:14" x14ac:dyDescent="0.25">
      <c r="D27" s="13">
        <v>23</v>
      </c>
      <c r="E27" s="14">
        <v>3</v>
      </c>
      <c r="F27" s="14">
        <v>6</v>
      </c>
      <c r="G27" s="14">
        <v>9</v>
      </c>
      <c r="H27" s="15">
        <v>5</v>
      </c>
      <c r="J27" s="5">
        <v>23</v>
      </c>
      <c r="K27" s="8">
        <f t="shared" si="0"/>
        <v>3</v>
      </c>
      <c r="L27" s="6">
        <f t="shared" si="1"/>
        <v>6</v>
      </c>
      <c r="M27" s="6">
        <f t="shared" si="2"/>
        <v>9</v>
      </c>
      <c r="N27" s="6">
        <f t="shared" si="3"/>
        <v>5</v>
      </c>
    </row>
    <row r="28" spans="4:14" x14ac:dyDescent="0.25">
      <c r="D28" s="13">
        <v>24</v>
      </c>
      <c r="E28" s="14">
        <v>4</v>
      </c>
      <c r="F28" s="14">
        <v>6</v>
      </c>
      <c r="G28" s="14">
        <v>9</v>
      </c>
      <c r="H28" s="15">
        <v>5</v>
      </c>
      <c r="J28" s="5">
        <v>24</v>
      </c>
      <c r="K28" s="8">
        <f t="shared" si="0"/>
        <v>4</v>
      </c>
      <c r="L28" s="6">
        <f t="shared" si="1"/>
        <v>6</v>
      </c>
      <c r="M28" s="6">
        <f t="shared" si="2"/>
        <v>10</v>
      </c>
      <c r="N28" s="6">
        <f t="shared" si="3"/>
        <v>5</v>
      </c>
    </row>
    <row r="29" spans="4:14" x14ac:dyDescent="0.25">
      <c r="D29" s="13">
        <v>25</v>
      </c>
      <c r="E29" s="14">
        <v>4</v>
      </c>
      <c r="F29" s="14">
        <v>6</v>
      </c>
      <c r="G29" s="14">
        <v>10</v>
      </c>
      <c r="H29" s="15">
        <v>5</v>
      </c>
      <c r="J29" s="5">
        <v>25</v>
      </c>
      <c r="K29" s="8">
        <f t="shared" si="0"/>
        <v>4</v>
      </c>
      <c r="L29" s="6">
        <f t="shared" si="1"/>
        <v>6</v>
      </c>
      <c r="M29" s="6">
        <f t="shared" si="2"/>
        <v>10</v>
      </c>
      <c r="N29" s="6">
        <f t="shared" si="3"/>
        <v>5</v>
      </c>
    </row>
    <row r="30" spans="4:14" x14ac:dyDescent="0.25">
      <c r="D30" s="13">
        <v>26</v>
      </c>
      <c r="E30" s="14">
        <v>4</v>
      </c>
      <c r="F30" s="14">
        <v>7</v>
      </c>
      <c r="G30" s="14">
        <v>11</v>
      </c>
      <c r="H30" s="15">
        <v>5</v>
      </c>
      <c r="J30" s="5">
        <v>26</v>
      </c>
      <c r="K30" s="8">
        <f t="shared" si="0"/>
        <v>4</v>
      </c>
      <c r="L30" s="6">
        <f t="shared" si="1"/>
        <v>7</v>
      </c>
      <c r="M30" s="6">
        <f t="shared" si="2"/>
        <v>10</v>
      </c>
      <c r="N30" s="6">
        <f t="shared" si="3"/>
        <v>5</v>
      </c>
    </row>
    <row r="31" spans="4:14" x14ac:dyDescent="0.25">
      <c r="D31" s="13">
        <v>27</v>
      </c>
      <c r="E31" s="14">
        <v>4</v>
      </c>
      <c r="F31" s="14">
        <v>7</v>
      </c>
      <c r="G31" s="14">
        <v>11</v>
      </c>
      <c r="H31" s="15">
        <v>5</v>
      </c>
      <c r="J31" s="5">
        <v>27</v>
      </c>
      <c r="K31" s="8">
        <f t="shared" si="0"/>
        <v>4</v>
      </c>
      <c r="L31" s="6">
        <f t="shared" si="1"/>
        <v>7</v>
      </c>
      <c r="M31" s="6">
        <f t="shared" si="2"/>
        <v>11</v>
      </c>
      <c r="N31" s="6">
        <f t="shared" si="3"/>
        <v>5</v>
      </c>
    </row>
    <row r="32" spans="4:14"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2" type="noConversion"/>
  <pageMargins left="0.7" right="0.7" top="0.75" bottom="0.75" header="0.3" footer="0.3"/>
  <tableParts count="5">
    <tablePart r:id="rId1"/>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2.xml><?xml version="1.0" encoding="utf-8"?>
<ds:datastoreItem xmlns:ds="http://schemas.openxmlformats.org/officeDocument/2006/customXml" ds:itemID="{13511531-B769-4929-806F-2A05A4882D77}">
  <ds:schemaRefs>
    <ds:schemaRef ds:uri="http://schemas.microsoft.com/office/2006/metadata/properties"/>
    <ds:schemaRef ds:uri="http://purl.org/dc/elements/1.1/"/>
    <ds:schemaRef ds:uri="http://purl.org/dc/dcmitype/"/>
    <ds:schemaRef ds:uri="http://purl.org/dc/terms/"/>
    <ds:schemaRef ds:uri="http://www.w3.org/XML/1998/namespace"/>
    <ds:schemaRef ds:uri="c8cd16cf-b28a-4d08-8e2d-9d89ab9eec4e"/>
    <ds:schemaRef ds:uri="http://schemas.microsoft.com/office/2006/documentManagement/types"/>
    <ds:schemaRef ds:uri="http://schemas.openxmlformats.org/package/2006/metadata/core-properties"/>
    <ds:schemaRef ds:uri="http://schemas.microsoft.com/office/infopath/2007/PartnerControls"/>
    <ds:schemaRef ds:uri="54c9f48a-5cd9-41d9-b6c2-36466c55415e"/>
  </ds:schemaRefs>
</ds:datastoreItem>
</file>

<file path=customXml/itemProps3.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A81C5A-E469-465D-89D2-BFC9DC1354C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Travel Claim Worksheet</vt:lpstr>
      <vt:lpstr>Versions</vt:lpstr>
      <vt:lpstr>Data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dc:title>
  <dc:creator>Webb, Caryn</dc:creator>
  <cp:lastModifiedBy>Ryan Brothers</cp:lastModifiedBy>
  <cp:lastPrinted>2023-11-06T00:26:49Z</cp:lastPrinted>
  <dcterms:created xsi:type="dcterms:W3CDTF">2023-10-16T18:04:08Z</dcterms:created>
  <dcterms:modified xsi:type="dcterms:W3CDTF">2023-12-13T20:02:35Z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